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епартамент оценки квалификаций\РЕЕСТР\СПРАВКИ\"/>
    </mc:Choice>
  </mc:AlternateContent>
  <xr:revisionPtr revIDLastSave="0" documentId="13_ncr:1_{B2EE9AA6-9401-4398-99DD-7F30A59BFE20}" xr6:coauthVersionLast="47" xr6:coauthVersionMax="47" xr10:uidLastSave="{00000000-0000-0000-0000-000000000000}"/>
  <bookViews>
    <workbookView xWindow="-108" yWindow="-108" windowWidth="23256" windowHeight="12576" tabRatio="660" xr2:uid="{00000000-000D-0000-FFFF-FFFF00000000}"/>
  </bookViews>
  <sheets>
    <sheet name="Реестр свод" sheetId="1" r:id="rId1"/>
    <sheet name="Посещаемость" sheetId="2" r:id="rId2"/>
    <sheet name="Динамика" sheetId="3" r:id="rId3"/>
    <sheet name="Ежемесячная" sheetId="4" r:id="rId4"/>
    <sheet name="По годам" sheetId="5" r:id="rId5"/>
  </sheets>
  <definedNames>
    <definedName name="_GoBack" localSheetId="0">'Реестр свод'!#REF!</definedName>
    <definedName name="_xlnm._FilterDatabase" localSheetId="1" hidden="1">Посещаемость!$B$3:$D$303</definedName>
    <definedName name="_xlnm._FilterDatabase" localSheetId="0" hidden="1">'Реестр свод'!$B$4:$M$4</definedName>
    <definedName name="Z_08DFC9BD_F05C_4EB4_ABC3_979E15D0376E_.wvu.FilterData" localSheetId="0" hidden="1">'Реестр свод'!$B$4:$K$35</definedName>
    <definedName name="Z_0A8A6629_C035_4774_B134_A0B165D5FE7D_.wvu.FilterData" localSheetId="0" hidden="1">'Реестр свод'!$B$4:$K$35</definedName>
    <definedName name="Z_0B08EB41_F185_472C_8A7D_457ACCAF886E_.wvu.FilterData" localSheetId="0" hidden="1">'Реестр свод'!$B$4:$K$34</definedName>
    <definedName name="Z_117D4554_E0F1_4B79_ABFC_80270454CDDA_.wvu.FilterData" localSheetId="0" hidden="1">'Реестр свод'!$B$4:$K$38</definedName>
    <definedName name="Z_14568C53_0686_4B85_9283_70A2DA05662A_.wvu.FilterData" localSheetId="0" hidden="1">'Реестр свод'!$B$4:$K$34</definedName>
    <definedName name="Z_15574C8F_E0F0_4787_BA77_BB486CBABF47_.wvu.FilterData" localSheetId="0" hidden="1">'Реестр свод'!$B$4:$K$34</definedName>
    <definedName name="Z_19148089_755E_49A3_94C0_D4A2A4B92312_.wvu.FilterData" localSheetId="0" hidden="1">'Реестр свод'!$B$4:$K$44</definedName>
    <definedName name="Z_1B315EB0_36BB_4980_A70A_D5BD32CACB69_.wvu.Cols" localSheetId="0" hidden="1">'Реестр свод'!#REF!</definedName>
    <definedName name="Z_1B315EB0_36BB_4980_A70A_D5BD32CACB69_.wvu.FilterData" localSheetId="0" hidden="1">'Реестр свод'!$B$4:$K$38</definedName>
    <definedName name="Z_235C1D9A_EFE4_47AF_B706_5C8512A7C29F_.wvu.FilterData" localSheetId="0" hidden="1">'Реестр свод'!$B$4:$K$38</definedName>
    <definedName name="Z_263AFD01_DD8B_45AE_88D1_DC291E718908_.wvu.FilterData" localSheetId="0" hidden="1">'Реестр свод'!$B$4:$K$34</definedName>
    <definedName name="Z_2CB64DD1_0842_4422_BB42_9E20ACCEF415_.wvu.FilterData" localSheetId="0" hidden="1">'Реестр свод'!$B$4:$K$35</definedName>
    <definedName name="Z_2D743AF7_C0B7_4B0A_B328_8A9F538DB5BD_.wvu.FilterData" localSheetId="0" hidden="1">'Реестр свод'!$B$4:$K$35</definedName>
    <definedName name="Z_2E068FB3_D6D3_429A_BC89_81B84ADD819E_.wvu.FilterData" localSheetId="0" hidden="1">'Реестр свод'!$B$4:$K$38</definedName>
    <definedName name="Z_325461E1_F375_48C4_AE65_B9159F63E280_.wvu.FilterData" localSheetId="0" hidden="1">'Реестр свод'!$B$4:$K$35</definedName>
    <definedName name="Z_3A8043FF_140D_4E42_88D3_09DCF83654E4_.wvu.FilterData" localSheetId="0" hidden="1">'Реестр свод'!$B$4:$K$38</definedName>
    <definedName name="Z_45F47FBB_AC3E_482E_B880_5BC4E3092FEC_.wvu.FilterData" localSheetId="0" hidden="1">'Реестр свод'!$B$4:$K$34</definedName>
    <definedName name="Z_475E298C_B9EF_4833_BC97_3D08C273C5AC_.wvu.FilterData" localSheetId="0" hidden="1">'Реестр свод'!$B$4:$K$34</definedName>
    <definedName name="Z_49BDDE95_1A51_496E_A09A_DAC1B3421AF7_.wvu.FilterData" localSheetId="0" hidden="1">'Реестр свод'!$B$4:$K$34</definedName>
    <definedName name="Z_52F62C2B_69C5_4F9A_8957_8653E5646BB8_.wvu.FilterData" localSheetId="0" hidden="1">'Реестр свод'!$B$4:$K$35</definedName>
    <definedName name="Z_55B3136C_598B_46B1_BD61_8B9FC7459E05_.wvu.FilterData" localSheetId="0" hidden="1">'Реестр свод'!$B$4:$K$34</definedName>
    <definedName name="Z_599A39EE_9BBF_4E22_9C6E_3B761BC830D9_.wvu.FilterData" localSheetId="0" hidden="1">'Реестр свод'!$B$4:$K$38</definedName>
    <definedName name="Z_5DA14261_3E7A_483E_A213_B4B8402349BD_.wvu.FilterData" localSheetId="0" hidden="1">'Реестр свод'!$B$4:$K$44</definedName>
    <definedName name="Z_5E1D4DC7_A85A_4087_BDB2_BA2807C96DE7_.wvu.FilterData" localSheetId="0" hidden="1">'Реестр свод'!$B$4:$K$34</definedName>
    <definedName name="Z_68E7A30F_A3CD_4144_B004_100FDA3C016A_.wvu.FilterData" localSheetId="0" hidden="1">'Реестр свод'!$B$4:$K$34</definedName>
    <definedName name="Z_696AEEBE_4EA7_4D48_BC32_053B22B3CB08_.wvu.FilterData" localSheetId="0" hidden="1">'Реестр свод'!$B$4:$K$34</definedName>
    <definedName name="Z_69D1E5A4_37DC_4D9D_99EA_E4846E0FF933_.wvu.FilterData" localSheetId="0" hidden="1">'Реестр свод'!$B$4:$K$46</definedName>
    <definedName name="Z_70A3DC77_7F5E_2A48_8D62_A9C9C569B277_.wvu.Cols" localSheetId="0" hidden="1">'Реестр свод'!#REF!</definedName>
    <definedName name="Z_70A3DC77_7F5E_2A48_8D62_A9C9C569B277_.wvu.FilterData" localSheetId="0" hidden="1">'Реестр свод'!$B$4:$K$46</definedName>
    <definedName name="Z_71A0B791_6D37_49FF_8849_DE3A60DF3D0A_.wvu.FilterData" localSheetId="0" hidden="1">'Реестр свод'!$B$4:$K$38</definedName>
    <definedName name="Z_76B940ED_464C_4197_A4BD_F2B63D52A01C_.wvu.FilterData" localSheetId="0" hidden="1">'Реестр свод'!$B$4:$K$34</definedName>
    <definedName name="Z_8580E027_6C72_4A0F_B369_46FC922F6F8B_.wvu.FilterData" localSheetId="0" hidden="1">'Реестр свод'!$B$4:$K$35</definedName>
    <definedName name="Z_897A89DC_7911_41BD_815C_76B32B33E75E_.wvu.FilterData" localSheetId="0" hidden="1">'Реестр свод'!$B$4:$K$34</definedName>
    <definedName name="Z_8ED72CEC_B349_4DEA_A9FA_C8BD2C7FB4FF_.wvu.FilterData" localSheetId="0" hidden="1">'Реестр свод'!$B$4:$K$47</definedName>
    <definedName name="Z_99CFCEA9_7A7C_4E1C_857D_54E4CDCE1AC9_.wvu.FilterData" localSheetId="0" hidden="1">'Реестр свод'!$B$4:$K$38</definedName>
    <definedName name="Z_A539B547_EBA3_4494_9200_7B21C591AD74_.wvu.FilterData" localSheetId="0" hidden="1">'Реестр свод'!$B$4:$K$44</definedName>
    <definedName name="Z_AABDFD7C_B58C_40B4_AF77_74B22395C745_.wvu.FilterData" localSheetId="0" hidden="1">'Реестр свод'!$B$4:$K$34</definedName>
    <definedName name="Z_AE2FCE76_9B8E_408A_B256_904BB1DD60ED_.wvu.FilterData" localSheetId="0" hidden="1">'Реестр свод'!$B$4:$K$35</definedName>
    <definedName name="Z_B2C46B2A_8A17_4731_B3D1_0D6775C61E04_.wvu.FilterData" localSheetId="0" hidden="1">'Реестр свод'!$B$4:$K$35</definedName>
    <definedName name="Z_B365205F_615D_4AE8_9B7A_3EDEF85CD4C0_.wvu.FilterData" localSheetId="0" hidden="1">'Реестр свод'!$B$4:$K$34</definedName>
    <definedName name="Z_B5125368_5CF2_4EA4_ADE9_33EC32F1C04D_.wvu.FilterData" localSheetId="0" hidden="1">'Реестр свод'!$B$4:$K$38</definedName>
    <definedName name="Z_BC9618A5_222C_412E_A6E7_72A78CD0783A_.wvu.FilterData" localSheetId="0" hidden="1">'Реестр свод'!$B$4:$K$37</definedName>
    <definedName name="Z_BCBC7642_22BC_4708_BF1A_4A0BA9600916_.wvu.FilterData" localSheetId="0" hidden="1">'Реестр свод'!$B$4:$K$38</definedName>
    <definedName name="Z_C03D6CE7_2375_4FE4_BFF2_1C99A7E182E8_.wvu.FilterData" localSheetId="0" hidden="1">'Реестр свод'!$B$4:$M$4</definedName>
    <definedName name="Z_C03D6CE7_2375_4FE4_BFF2_1C99A7E182E8_.wvu.Rows" localSheetId="2" hidden="1">Динамика!$79:$79</definedName>
    <definedName name="Z_C03D6CE7_2375_4FE4_BFF2_1C99A7E182E8_.wvu.Rows" localSheetId="0" hidden="1">'Реестр свод'!$87:$87</definedName>
    <definedName name="Z_C67BB0D3_EFAE_4A3B_9D64_A68D1734D32D_.wvu.FilterData" localSheetId="0" hidden="1">'Реестр свод'!$B$4:$K$46</definedName>
    <definedName name="Z_C691C2E0_B0B6_4607_A37A_05A37A837AE1_.wvu.FilterData" localSheetId="0" hidden="1">'Реестр свод'!$B$4:$K$34</definedName>
    <definedName name="Z_C7DF584C_0401_4046_BA16_47EAC0F5F3D6_.wvu.FilterData" localSheetId="0" hidden="1">'Реестр свод'!$B$4:$K$35</definedName>
    <definedName name="Z_C9D97688_DF12_4F96_AB49_72F71ED1CCD4_.wvu.FilterData" localSheetId="0" hidden="1">'Реестр свод'!$B$4:$K$38</definedName>
    <definedName name="Z_C9E57850_5E24_4BFD_941E_39128431F9CB_.wvu.Cols" localSheetId="0" hidden="1">'Реестр свод'!#REF!</definedName>
    <definedName name="Z_C9E57850_5E24_4BFD_941E_39128431F9CB_.wvu.FilterData" localSheetId="0" hidden="1">'Реестр свод'!$B$4:$K$47</definedName>
    <definedName name="Z_CA8A35B5_AF03_4D0F_BC54_6CB1D07F20C3_.wvu.FilterData" localSheetId="0" hidden="1">'Реестр свод'!$B$4:$K$34</definedName>
    <definedName name="Z_CBD40965_9167_4153_BBA2_06C8A4D14DBE_.wvu.FilterData" localSheetId="0" hidden="1">'Реестр свод'!$B$4:$K$34</definedName>
    <definedName name="Z_CC71061F_AE75_4DEC_8A01_A32DBCC23C5C_.wvu.FilterData" localSheetId="0" hidden="1">'Реестр свод'!$B$4:$K$35</definedName>
    <definedName name="Z_CFBA8C46_EFF8_4570_896D_9660F8285A96_.wvu.FilterData" localSheetId="0" hidden="1">'Реестр свод'!$B$4:$K$35</definedName>
    <definedName name="Z_D5362778_D79B_4576_BD60_3E05EA7A4226_.wvu.FilterData" localSheetId="0" hidden="1">'Реестр свод'!$B$4:$K$34</definedName>
    <definedName name="Z_D927A224_7516_43B5_9939_8D852CA75926_.wvu.FilterData" localSheetId="0" hidden="1">'Реестр свод'!$B$4:$K$34</definedName>
    <definedName name="Z_D9F50716_EB1E_4C7C_9FF2_65AB68FA497B_.wvu.FilterData" localSheetId="0" hidden="1">'Реестр свод'!$B$4:$K$34</definedName>
    <definedName name="Z_DB6831FE_4B7D_438E_8078_78CB2682B5C0_.wvu.FilterData" localSheetId="0" hidden="1">'Реестр свод'!$B$4:$K$38</definedName>
    <definedName name="Z_E75A933A_663C_4D0B_95BE_D2BEC9E7B973_.wvu.FilterData" localSheetId="0" hidden="1">'Реестр свод'!$B$4:$K$45</definedName>
    <definedName name="Z_E92AFBBE_8463_447F_9A4C_6DC533FF8FF6_.wvu.FilterData" localSheetId="0" hidden="1">'Реестр свод'!$B$4:$K$35</definedName>
    <definedName name="Z_E955B4EB_7F4D_4BAF_BD9B_A4F0CE8B5270_.wvu.FilterData" localSheetId="0" hidden="1">'Реестр свод'!$B$4:$K$35</definedName>
    <definedName name="Z_EB9DB7A6_1551_4348_8391_B2756C4932CB_.wvu.FilterData" localSheetId="0" hidden="1">'Реестр свод'!$B$4:$K$38</definedName>
    <definedName name="Z_EBA208BE_994F_4B71_BBB1_0D0AE69C1287_.wvu.Cols" localSheetId="0" hidden="1">'Реестр свод'!#REF!</definedName>
    <definedName name="Z_EBA208BE_994F_4B71_BBB1_0D0AE69C1287_.wvu.FilterData" localSheetId="0" hidden="1">'Реестр свод'!$B$4:$K$47</definedName>
    <definedName name="Z_ED90F0BF_40C5_4BDF_A01B_82C18FBDA62B_.wvu.FilterData" localSheetId="0" hidden="1">'Реестр свод'!$B$4:$K$34</definedName>
    <definedName name="Z_F0918487_DE73_4031_90F6_F6BEBF83848C_.wvu.FilterData" localSheetId="0" hidden="1">'Реестр свод'!$B$4:$K$38</definedName>
    <definedName name="Z_F2225AD0_10D6_4B70_A9B9_5B100BA81D01_.wvu.FilterData" localSheetId="0" hidden="1">'Реестр свод'!$B$4:$K$35</definedName>
    <definedName name="Z_F3743C70_4EAA_48F5_9D16_362B06794027_.wvu.FilterData" localSheetId="0" hidden="1">'Реестр свод'!$B$4:$K$34</definedName>
    <definedName name="Z_F486A29A_90E3_4DFA_B001_6817501A4736_.wvu.FilterData" localSheetId="0" hidden="1">'Реестр свод'!$B$4:$K$34</definedName>
    <definedName name="Z_F55E6EF0_1AB6_4C60_A509_D524DF3D42FA_.wvu.FilterData" localSheetId="0" hidden="1">'Реестр свод'!$B$4:$K$34</definedName>
    <definedName name="Z_F78C90B4_9256_4293_B832_DEB6B71DE339_.wvu.FilterData" localSheetId="0" hidden="1">'Реестр свод'!$B$4:$K$34</definedName>
    <definedName name="Z_F7B07BC4_5897_495A_8927_012A3E69AB87_.wvu.FilterData" localSheetId="0" hidden="1">'Реестр свод'!$B$4:$K$34</definedName>
    <definedName name="Z_FA11979B_382C_4058_B2CD_973ED3E40B66_.wvu.FilterData" localSheetId="0" hidden="1">'Реестр свод'!$B$4:$K$34</definedName>
    <definedName name="Z_FB9C91E7_8FB1_4F48_B2B8_0F014F4746B2_.wvu.FilterData" localSheetId="0" hidden="1">'Реестр свод'!$B$4:$K$34</definedName>
    <definedName name="Z_FC664AEA_B278_454B_A994_74A83FE210EF_.wvu.FilterData" localSheetId="0" hidden="1">'Реестр свод'!$B$4:$K$35</definedName>
  </definedNames>
  <calcPr calcId="181029"/>
  <customWorkbookViews>
    <customWorkbookView name="Лушников Сергей Александрович - Личное представление" guid="{C03D6CE7-2375-4FE4-BFF2-1C99A7E182E8}" mergeInterval="0" personalView="1" maximized="1" xWindow="-9" yWindow="-9" windowWidth="1938" windowHeight="1048" tabRatio="603" activeSheetId="3"/>
    <customWorkbookView name="Феклисов Владимир Игоревич - Личное представление" guid="{EBA208BE-994F-4B71-BBB1-0D0AE69C1287}" mergeInterval="0" personalView="1" maximized="1" xWindow="-11" yWindow="-11" windowWidth="1942" windowHeight="1042" tabRatio="603" activeSheetId="1"/>
    <customWorkbookView name="Машкина Дарья Андреевна - Личное представление" guid="{C9E57850-5E24-4BFD-941E-39128431F9CB}" mergeInterval="0" personalView="1" maximized="1" xWindow="-8" yWindow="-8" windowWidth="1936" windowHeight="1056" tabRatio="603" activeSheetId="1"/>
    <customWorkbookView name="user - Личное представление" guid="{1B315EB0-36BB-4980-A70A-D5BD32CACB69}" mergeInterval="0" personalView="1" xWindow="63" yWindow="48" windowWidth="1857" windowHeight="1032" tabRatio="603" activeSheetId="1"/>
    <customWorkbookView name="Microsoft Office User - Личное представление" guid="{70A3DC77-7F5E-2A48-8D62-A9C9C569B277}" mergeInterval="0" personalView="1" yWindow="23" windowWidth="1326" windowHeight="805" tabRatio="603" activeSheetId="1"/>
    <customWorkbookView name="Феклисов Владимир - Личное представление" guid="{8ED72CEC-B349-4DEA-A9FA-C8BD2C7FB4FF}" mergeInterval="0" personalView="1" maximized="1" xWindow="-11" yWindow="-11" windowWidth="1942" windowHeight="1042" tabRatio="603" activeSheetId="1"/>
  </customWorkbookViews>
  <fileRecoveryPr autoRecover="0"/>
</workbook>
</file>

<file path=xl/calcChain.xml><?xml version="1.0" encoding="utf-8"?>
<calcChain xmlns="http://schemas.openxmlformats.org/spreadsheetml/2006/main">
  <c r="D48" i="5" l="1"/>
  <c r="D59" i="1"/>
  <c r="D58" i="1"/>
  <c r="N52" i="3" l="1"/>
  <c r="Q52" i="4"/>
  <c r="D3" i="2"/>
  <c r="C3" i="2"/>
  <c r="C1" i="2"/>
  <c r="L5" i="1"/>
  <c r="M5" i="1" s="1"/>
  <c r="E5" i="4" s="1"/>
  <c r="L6" i="1"/>
  <c r="X5" i="3"/>
  <c r="E49" i="5"/>
  <c r="F49" i="5"/>
  <c r="G49" i="5"/>
  <c r="H49" i="5"/>
  <c r="I49" i="5"/>
  <c r="J49" i="5"/>
  <c r="K49" i="5"/>
  <c r="F52" i="4"/>
  <c r="G52" i="4"/>
  <c r="H52" i="4"/>
  <c r="I52" i="4"/>
  <c r="J52" i="4"/>
  <c r="K52" i="4"/>
  <c r="L52" i="4"/>
  <c r="M52" i="4"/>
  <c r="N52" i="4"/>
  <c r="O52" i="4"/>
  <c r="T52" i="3"/>
  <c r="Q52" i="3"/>
  <c r="K52" i="3"/>
  <c r="H52" i="3"/>
  <c r="X50" i="3"/>
  <c r="Y50" i="3" s="1"/>
  <c r="U50" i="3"/>
  <c r="V50" i="3" s="1"/>
  <c r="R50" i="3"/>
  <c r="S50" i="3" s="1"/>
  <c r="L50" i="3"/>
  <c r="M50" i="3" s="1"/>
  <c r="I50" i="3"/>
  <c r="J50" i="3" s="1"/>
  <c r="F50" i="3"/>
  <c r="G50" i="3" s="1"/>
  <c r="L50" i="1"/>
  <c r="D50" i="4" s="1"/>
  <c r="H50" i="1"/>
  <c r="O50" i="3" s="1"/>
  <c r="P50" i="3" s="1"/>
  <c r="H29" i="1"/>
  <c r="H30" i="1"/>
  <c r="K52" i="1"/>
  <c r="J52" i="1"/>
  <c r="I52" i="1"/>
  <c r="G52" i="1"/>
  <c r="F52" i="1"/>
  <c r="E52" i="1"/>
  <c r="D52" i="1"/>
  <c r="X48" i="3"/>
  <c r="Y48" i="3" s="1"/>
  <c r="X49" i="3"/>
  <c r="Y49" i="3" s="1"/>
  <c r="U48" i="3"/>
  <c r="V48" i="3" s="1"/>
  <c r="U49" i="3"/>
  <c r="V49" i="3" s="1"/>
  <c r="R48" i="3"/>
  <c r="S48" i="3" s="1"/>
  <c r="R49" i="3"/>
  <c r="S49" i="3" s="1"/>
  <c r="L48" i="3"/>
  <c r="M48" i="3" s="1"/>
  <c r="L49" i="3"/>
  <c r="M49" i="3" s="1"/>
  <c r="I48" i="3"/>
  <c r="J48" i="3" s="1"/>
  <c r="I49" i="3"/>
  <c r="J49" i="3" s="1"/>
  <c r="F48" i="3"/>
  <c r="G48" i="3" s="1"/>
  <c r="F49" i="3"/>
  <c r="G49" i="3" s="1"/>
  <c r="I59" i="1" l="1"/>
  <c r="I58" i="1"/>
  <c r="E59" i="1"/>
  <c r="E58" i="1"/>
  <c r="G59" i="1"/>
  <c r="G58" i="1"/>
  <c r="F59" i="1"/>
  <c r="F58" i="1"/>
  <c r="K59" i="1"/>
  <c r="K58" i="1"/>
  <c r="J58" i="1"/>
  <c r="J59" i="1"/>
  <c r="M50" i="1"/>
  <c r="Z50" i="3"/>
  <c r="AA50" i="3" s="1"/>
  <c r="P52" i="4"/>
  <c r="Z48" i="3"/>
  <c r="AA48" i="3" s="1"/>
  <c r="Z49" i="3"/>
  <c r="AA49" i="3" s="1"/>
  <c r="L48" i="1"/>
  <c r="M48" i="1" s="1"/>
  <c r="E48" i="4" s="1"/>
  <c r="L49" i="1"/>
  <c r="M49" i="1" s="1"/>
  <c r="E49" i="4" s="1"/>
  <c r="H48" i="1"/>
  <c r="O48" i="3" s="1"/>
  <c r="P48" i="3" s="1"/>
  <c r="H49" i="1"/>
  <c r="O49" i="3" s="1"/>
  <c r="P49" i="3" s="1"/>
  <c r="I5" i="3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5" i="1"/>
  <c r="E50" i="4" l="1"/>
  <c r="M48" i="5" a="1"/>
  <c r="M48" i="5" s="1"/>
  <c r="H52" i="1"/>
  <c r="D49" i="4"/>
  <c r="D48" i="4"/>
  <c r="H58" i="1" l="1"/>
  <c r="H59" i="1"/>
  <c r="D5" i="4"/>
  <c r="D77" i="4"/>
  <c r="D73" i="4"/>
  <c r="D69" i="4"/>
  <c r="D65" i="4"/>
  <c r="D61" i="4"/>
  <c r="D57" i="4"/>
  <c r="L32" i="1"/>
  <c r="L15" i="1"/>
  <c r="M15" i="1" s="1"/>
  <c r="D32" i="4" l="1"/>
  <c r="M32" i="1"/>
  <c r="D15" i="4"/>
  <c r="X6" i="3"/>
  <c r="Y6" i="3" s="1"/>
  <c r="X7" i="3"/>
  <c r="Y7" i="3" s="1"/>
  <c r="X8" i="3"/>
  <c r="Y8" i="3" s="1"/>
  <c r="X9" i="3"/>
  <c r="Y9" i="3" s="1"/>
  <c r="X10" i="3"/>
  <c r="Y10" i="3" s="1"/>
  <c r="X11" i="3"/>
  <c r="Y11" i="3" s="1"/>
  <c r="X12" i="3"/>
  <c r="Y12" i="3" s="1"/>
  <c r="X13" i="3"/>
  <c r="Y13" i="3" s="1"/>
  <c r="X14" i="3"/>
  <c r="Y14" i="3" s="1"/>
  <c r="X15" i="3"/>
  <c r="Y15" i="3" s="1"/>
  <c r="X16" i="3"/>
  <c r="Y16" i="3" s="1"/>
  <c r="X17" i="3"/>
  <c r="Y17" i="3" s="1"/>
  <c r="X18" i="3"/>
  <c r="Y18" i="3" s="1"/>
  <c r="X19" i="3"/>
  <c r="Y19" i="3" s="1"/>
  <c r="X20" i="3"/>
  <c r="Y20" i="3" s="1"/>
  <c r="X21" i="3"/>
  <c r="Y21" i="3" s="1"/>
  <c r="X22" i="3"/>
  <c r="Y22" i="3" s="1"/>
  <c r="X23" i="3"/>
  <c r="Y23" i="3" s="1"/>
  <c r="X24" i="3"/>
  <c r="Y24" i="3" s="1"/>
  <c r="X25" i="3"/>
  <c r="Y25" i="3" s="1"/>
  <c r="X26" i="3"/>
  <c r="Y26" i="3" s="1"/>
  <c r="X27" i="3"/>
  <c r="Y27" i="3" s="1"/>
  <c r="X28" i="3"/>
  <c r="Y28" i="3" s="1"/>
  <c r="X29" i="3"/>
  <c r="Y29" i="3" s="1"/>
  <c r="X30" i="3"/>
  <c r="Y30" i="3" s="1"/>
  <c r="X31" i="3"/>
  <c r="Y31" i="3" s="1"/>
  <c r="X32" i="3"/>
  <c r="Y32" i="3" s="1"/>
  <c r="X33" i="3"/>
  <c r="Y33" i="3" s="1"/>
  <c r="X34" i="3"/>
  <c r="Y34" i="3" s="1"/>
  <c r="X35" i="3"/>
  <c r="Y35" i="3" s="1"/>
  <c r="X36" i="3"/>
  <c r="Y36" i="3" s="1"/>
  <c r="X37" i="3"/>
  <c r="Y37" i="3" s="1"/>
  <c r="X38" i="3"/>
  <c r="Y38" i="3" s="1"/>
  <c r="X39" i="3"/>
  <c r="Y39" i="3" s="1"/>
  <c r="X40" i="3"/>
  <c r="Y40" i="3" s="1"/>
  <c r="X41" i="3"/>
  <c r="Y41" i="3" s="1"/>
  <c r="X42" i="3"/>
  <c r="Y42" i="3" s="1"/>
  <c r="X43" i="3"/>
  <c r="Y43" i="3" s="1"/>
  <c r="X44" i="3"/>
  <c r="Y44" i="3" s="1"/>
  <c r="X45" i="3"/>
  <c r="Y45" i="3" s="1"/>
  <c r="X46" i="3"/>
  <c r="Y46" i="3" s="1"/>
  <c r="X47" i="3"/>
  <c r="Y47" i="3" s="1"/>
  <c r="Y5" i="3"/>
  <c r="U6" i="3"/>
  <c r="V6" i="3" s="1"/>
  <c r="U7" i="3"/>
  <c r="V7" i="3" s="1"/>
  <c r="U8" i="3"/>
  <c r="V8" i="3" s="1"/>
  <c r="U9" i="3"/>
  <c r="V9" i="3" s="1"/>
  <c r="U10" i="3"/>
  <c r="V10" i="3" s="1"/>
  <c r="U11" i="3"/>
  <c r="V11" i="3" s="1"/>
  <c r="U12" i="3"/>
  <c r="V12" i="3" s="1"/>
  <c r="U13" i="3"/>
  <c r="V13" i="3" s="1"/>
  <c r="U14" i="3"/>
  <c r="V14" i="3" s="1"/>
  <c r="U15" i="3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U34" i="3"/>
  <c r="V34" i="3" s="1"/>
  <c r="U35" i="3"/>
  <c r="V35" i="3" s="1"/>
  <c r="U36" i="3"/>
  <c r="V36" i="3" s="1"/>
  <c r="U37" i="3"/>
  <c r="V37" i="3" s="1"/>
  <c r="U38" i="3"/>
  <c r="V38" i="3" s="1"/>
  <c r="U39" i="3"/>
  <c r="V39" i="3" s="1"/>
  <c r="U40" i="3"/>
  <c r="V40" i="3" s="1"/>
  <c r="U41" i="3"/>
  <c r="V41" i="3" s="1"/>
  <c r="U42" i="3"/>
  <c r="V42" i="3" s="1"/>
  <c r="U43" i="3"/>
  <c r="V43" i="3" s="1"/>
  <c r="U44" i="3"/>
  <c r="V44" i="3" s="1"/>
  <c r="U45" i="3"/>
  <c r="V45" i="3" s="1"/>
  <c r="U46" i="3"/>
  <c r="V46" i="3" s="1"/>
  <c r="U47" i="3"/>
  <c r="V47" i="3" s="1"/>
  <c r="U5" i="3"/>
  <c r="V5" i="3" s="1"/>
  <c r="R6" i="3"/>
  <c r="S6" i="3" s="1"/>
  <c r="R7" i="3"/>
  <c r="S7" i="3" s="1"/>
  <c r="R8" i="3"/>
  <c r="S8" i="3" s="1"/>
  <c r="R9" i="3"/>
  <c r="S9" i="3" s="1"/>
  <c r="R10" i="3"/>
  <c r="S10" i="3" s="1"/>
  <c r="R11" i="3"/>
  <c r="S11" i="3" s="1"/>
  <c r="R12" i="3"/>
  <c r="S12" i="3" s="1"/>
  <c r="R13" i="3"/>
  <c r="S13" i="3" s="1"/>
  <c r="R14" i="3"/>
  <c r="S14" i="3" s="1"/>
  <c r="R15" i="3"/>
  <c r="S15" i="3" s="1"/>
  <c r="R16" i="3"/>
  <c r="S16" i="3" s="1"/>
  <c r="R17" i="3"/>
  <c r="S17" i="3" s="1"/>
  <c r="R18" i="3"/>
  <c r="S18" i="3" s="1"/>
  <c r="R19" i="3"/>
  <c r="S19" i="3" s="1"/>
  <c r="R20" i="3"/>
  <c r="S20" i="3" s="1"/>
  <c r="R21" i="3"/>
  <c r="S21" i="3" s="1"/>
  <c r="R22" i="3"/>
  <c r="S22" i="3" s="1"/>
  <c r="R23" i="3"/>
  <c r="S23" i="3" s="1"/>
  <c r="R24" i="3"/>
  <c r="S24" i="3" s="1"/>
  <c r="R25" i="3"/>
  <c r="S25" i="3" s="1"/>
  <c r="R26" i="3"/>
  <c r="S26" i="3" s="1"/>
  <c r="R27" i="3"/>
  <c r="S27" i="3" s="1"/>
  <c r="R28" i="3"/>
  <c r="S28" i="3" s="1"/>
  <c r="R29" i="3"/>
  <c r="S29" i="3" s="1"/>
  <c r="R30" i="3"/>
  <c r="S30" i="3" s="1"/>
  <c r="R31" i="3"/>
  <c r="S31" i="3" s="1"/>
  <c r="R32" i="3"/>
  <c r="S32" i="3" s="1"/>
  <c r="R33" i="3"/>
  <c r="S33" i="3" s="1"/>
  <c r="R34" i="3"/>
  <c r="S34" i="3" s="1"/>
  <c r="R35" i="3"/>
  <c r="S35" i="3" s="1"/>
  <c r="R36" i="3"/>
  <c r="S36" i="3" s="1"/>
  <c r="R37" i="3"/>
  <c r="S37" i="3" s="1"/>
  <c r="R38" i="3"/>
  <c r="S38" i="3" s="1"/>
  <c r="R39" i="3"/>
  <c r="S39" i="3" s="1"/>
  <c r="R40" i="3"/>
  <c r="S40" i="3" s="1"/>
  <c r="R41" i="3"/>
  <c r="S41" i="3" s="1"/>
  <c r="R42" i="3"/>
  <c r="S42" i="3" s="1"/>
  <c r="R43" i="3"/>
  <c r="S43" i="3" s="1"/>
  <c r="R44" i="3"/>
  <c r="S44" i="3" s="1"/>
  <c r="R45" i="3"/>
  <c r="S45" i="3" s="1"/>
  <c r="R46" i="3"/>
  <c r="S46" i="3" s="1"/>
  <c r="R47" i="3"/>
  <c r="S47" i="3" s="1"/>
  <c r="R5" i="3"/>
  <c r="S5" i="3" s="1"/>
  <c r="O7" i="3"/>
  <c r="P7" i="3" s="1"/>
  <c r="O8" i="3"/>
  <c r="P8" i="3" s="1"/>
  <c r="O9" i="3"/>
  <c r="P9" i="3" s="1"/>
  <c r="O10" i="3"/>
  <c r="P10" i="3" s="1"/>
  <c r="O11" i="3"/>
  <c r="P11" i="3" s="1"/>
  <c r="O12" i="3"/>
  <c r="P12" i="3" s="1"/>
  <c r="O13" i="3"/>
  <c r="P1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1" i="3"/>
  <c r="P31" i="3" s="1"/>
  <c r="O32" i="3"/>
  <c r="P32" i="3" s="1"/>
  <c r="O33" i="3"/>
  <c r="P33" i="3" s="1"/>
  <c r="O34" i="3"/>
  <c r="P34" i="3" s="1"/>
  <c r="O37" i="3"/>
  <c r="P37" i="3" s="1"/>
  <c r="O39" i="3"/>
  <c r="P39" i="3" s="1"/>
  <c r="O40" i="3"/>
  <c r="P40" i="3" s="1"/>
  <c r="O41" i="3"/>
  <c r="P41" i="3" s="1"/>
  <c r="O42" i="3"/>
  <c r="P42" i="3" s="1"/>
  <c r="O44" i="3"/>
  <c r="P44" i="3" s="1"/>
  <c r="O45" i="3"/>
  <c r="P45" i="3" s="1"/>
  <c r="O47" i="3"/>
  <c r="P47" i="3" s="1"/>
  <c r="L6" i="3"/>
  <c r="M6" i="3" s="1"/>
  <c r="L7" i="3"/>
  <c r="M7" i="3" s="1"/>
  <c r="L8" i="3"/>
  <c r="M8" i="3" s="1"/>
  <c r="L9" i="3"/>
  <c r="M9" i="3" s="1"/>
  <c r="L10" i="3"/>
  <c r="M10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5" i="3"/>
  <c r="M5" i="3" s="1"/>
  <c r="I6" i="3"/>
  <c r="J6" i="3" s="1"/>
  <c r="I7" i="3"/>
  <c r="J7" i="3" s="1"/>
  <c r="I8" i="3"/>
  <c r="J8" i="3" s="1"/>
  <c r="I9" i="3"/>
  <c r="J9" i="3" s="1"/>
  <c r="I10" i="3"/>
  <c r="J10" i="3" s="1"/>
  <c r="I11" i="3"/>
  <c r="J11" i="3" s="1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8" i="3"/>
  <c r="J18" i="3" s="1"/>
  <c r="I19" i="3"/>
  <c r="J19" i="3" s="1"/>
  <c r="I20" i="3"/>
  <c r="J20" i="3" s="1"/>
  <c r="I21" i="3"/>
  <c r="J21" i="3" s="1"/>
  <c r="I22" i="3"/>
  <c r="J22" i="3" s="1"/>
  <c r="I23" i="3"/>
  <c r="J23" i="3" s="1"/>
  <c r="I24" i="3"/>
  <c r="J24" i="3" s="1"/>
  <c r="I25" i="3"/>
  <c r="J25" i="3" s="1"/>
  <c r="I26" i="3"/>
  <c r="J26" i="3" s="1"/>
  <c r="I27" i="3"/>
  <c r="J27" i="3" s="1"/>
  <c r="I28" i="3"/>
  <c r="J28" i="3" s="1"/>
  <c r="I29" i="3"/>
  <c r="J29" i="3" s="1"/>
  <c r="I30" i="3"/>
  <c r="J30" i="3" s="1"/>
  <c r="I31" i="3"/>
  <c r="J31" i="3" s="1"/>
  <c r="I32" i="3"/>
  <c r="J32" i="3" s="1"/>
  <c r="I33" i="3"/>
  <c r="J33" i="3" s="1"/>
  <c r="I34" i="3"/>
  <c r="J34" i="3" s="1"/>
  <c r="I35" i="3"/>
  <c r="J35" i="3" s="1"/>
  <c r="I36" i="3"/>
  <c r="J36" i="3" s="1"/>
  <c r="I37" i="3"/>
  <c r="J37" i="3" s="1"/>
  <c r="I38" i="3"/>
  <c r="J38" i="3" s="1"/>
  <c r="I39" i="3"/>
  <c r="J39" i="3" s="1"/>
  <c r="I40" i="3"/>
  <c r="J40" i="3" s="1"/>
  <c r="I41" i="3"/>
  <c r="J41" i="3" s="1"/>
  <c r="I42" i="3"/>
  <c r="J42" i="3" s="1"/>
  <c r="I43" i="3"/>
  <c r="J43" i="3" s="1"/>
  <c r="I44" i="3"/>
  <c r="J44" i="3" s="1"/>
  <c r="I45" i="3"/>
  <c r="J45" i="3" s="1"/>
  <c r="I46" i="3"/>
  <c r="J46" i="3" s="1"/>
  <c r="I47" i="3"/>
  <c r="J47" i="3" s="1"/>
  <c r="J5" i="3"/>
  <c r="F6" i="3"/>
  <c r="G6" i="3" s="1"/>
  <c r="F7" i="3"/>
  <c r="G7" i="3" s="1"/>
  <c r="F8" i="3"/>
  <c r="G8" i="3" s="1"/>
  <c r="F9" i="3"/>
  <c r="G9" i="3" s="1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F26" i="3"/>
  <c r="G26" i="3" s="1"/>
  <c r="F27" i="3"/>
  <c r="G27" i="3" s="1"/>
  <c r="F28" i="3"/>
  <c r="G28" i="3" s="1"/>
  <c r="F29" i="3"/>
  <c r="G29" i="3" s="1"/>
  <c r="F30" i="3"/>
  <c r="G30" i="3" s="1"/>
  <c r="F31" i="3"/>
  <c r="G31" i="3" s="1"/>
  <c r="F32" i="3"/>
  <c r="G32" i="3" s="1"/>
  <c r="F33" i="3"/>
  <c r="G33" i="3" s="1"/>
  <c r="F34" i="3"/>
  <c r="G34" i="3" s="1"/>
  <c r="F35" i="3"/>
  <c r="G35" i="3" s="1"/>
  <c r="F36" i="3"/>
  <c r="G36" i="3" s="1"/>
  <c r="F37" i="3"/>
  <c r="G37" i="3" s="1"/>
  <c r="F38" i="3"/>
  <c r="G38" i="3" s="1"/>
  <c r="F39" i="3"/>
  <c r="G39" i="3" s="1"/>
  <c r="F40" i="3"/>
  <c r="G40" i="3" s="1"/>
  <c r="F41" i="3"/>
  <c r="G41" i="3" s="1"/>
  <c r="F42" i="3"/>
  <c r="G42" i="3" s="1"/>
  <c r="F43" i="3"/>
  <c r="G43" i="3" s="1"/>
  <c r="F44" i="3"/>
  <c r="G44" i="3" s="1"/>
  <c r="F45" i="3"/>
  <c r="G45" i="3" s="1"/>
  <c r="F46" i="3"/>
  <c r="G46" i="3" s="1"/>
  <c r="F47" i="3"/>
  <c r="G47" i="3" s="1"/>
  <c r="F5" i="3"/>
  <c r="G5" i="3" s="1"/>
  <c r="O35" i="3"/>
  <c r="P35" i="3" s="1"/>
  <c r="O36" i="3"/>
  <c r="P36" i="3" s="1"/>
  <c r="O43" i="3"/>
  <c r="P43" i="3" s="1"/>
  <c r="W79" i="3"/>
  <c r="T79" i="3"/>
  <c r="Q79" i="3"/>
  <c r="H79" i="3"/>
  <c r="E79" i="3"/>
  <c r="D79" i="3"/>
  <c r="W78" i="3"/>
  <c r="T78" i="3"/>
  <c r="Q78" i="3"/>
  <c r="H78" i="3"/>
  <c r="E78" i="3"/>
  <c r="D78" i="3"/>
  <c r="Z77" i="3"/>
  <c r="W75" i="3"/>
  <c r="T75" i="3"/>
  <c r="Q75" i="3"/>
  <c r="K75" i="3"/>
  <c r="H75" i="3"/>
  <c r="E75" i="3"/>
  <c r="D75" i="3"/>
  <c r="W74" i="3"/>
  <c r="T74" i="3"/>
  <c r="Q74" i="3"/>
  <c r="N74" i="3"/>
  <c r="K74" i="3"/>
  <c r="H74" i="3"/>
  <c r="E74" i="3"/>
  <c r="Z73" i="3"/>
  <c r="W71" i="3"/>
  <c r="T71" i="3"/>
  <c r="Q71" i="3"/>
  <c r="N71" i="3"/>
  <c r="K71" i="3"/>
  <c r="H71" i="3"/>
  <c r="E71" i="3"/>
  <c r="D71" i="3"/>
  <c r="W70" i="3"/>
  <c r="T70" i="3"/>
  <c r="Q70" i="3"/>
  <c r="N70" i="3"/>
  <c r="K70" i="3"/>
  <c r="H70" i="3"/>
  <c r="E70" i="3"/>
  <c r="D70" i="3"/>
  <c r="Z69" i="3"/>
  <c r="W67" i="3"/>
  <c r="T67" i="3"/>
  <c r="Q67" i="3"/>
  <c r="N67" i="3"/>
  <c r="K67" i="3"/>
  <c r="H67" i="3"/>
  <c r="E67" i="3"/>
  <c r="D67" i="3"/>
  <c r="W66" i="3"/>
  <c r="T66" i="3"/>
  <c r="Q66" i="3"/>
  <c r="N66" i="3"/>
  <c r="K66" i="3"/>
  <c r="H66" i="3"/>
  <c r="E66" i="3"/>
  <c r="Z65" i="3"/>
  <c r="Z61" i="3"/>
  <c r="Z57" i="3"/>
  <c r="W59" i="3"/>
  <c r="T63" i="3"/>
  <c r="Q59" i="3"/>
  <c r="K59" i="3"/>
  <c r="H63" i="3"/>
  <c r="E52" i="3"/>
  <c r="E62" i="3" s="1"/>
  <c r="D52" i="3"/>
  <c r="D74" i="3" s="1"/>
  <c r="L7" i="1"/>
  <c r="L8" i="1"/>
  <c r="L9" i="1"/>
  <c r="L10" i="1"/>
  <c r="L11" i="1"/>
  <c r="L12" i="1"/>
  <c r="L13" i="1"/>
  <c r="L14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52" i="1" l="1"/>
  <c r="Z46" i="3"/>
  <c r="AA46" i="3" s="1"/>
  <c r="Z30" i="3"/>
  <c r="AA30" i="3" s="1"/>
  <c r="Z14" i="3"/>
  <c r="AA14" i="3" s="1"/>
  <c r="Z45" i="3"/>
  <c r="AA45" i="3" s="1"/>
  <c r="Z37" i="3"/>
  <c r="AA37" i="3" s="1"/>
  <c r="Z21" i="3"/>
  <c r="AA21" i="3" s="1"/>
  <c r="Z44" i="3"/>
  <c r="AA44" i="3" s="1"/>
  <c r="Z36" i="3"/>
  <c r="AA36" i="3" s="1"/>
  <c r="Z28" i="3"/>
  <c r="AA28" i="3" s="1"/>
  <c r="Z20" i="3"/>
  <c r="AA20" i="3" s="1"/>
  <c r="Z12" i="3"/>
  <c r="AA12" i="3" s="1"/>
  <c r="Z35" i="3"/>
  <c r="AA35" i="3" s="1"/>
  <c r="Z27" i="3"/>
  <c r="AA27" i="3" s="1"/>
  <c r="Z11" i="3"/>
  <c r="AA11" i="3" s="1"/>
  <c r="Z42" i="3"/>
  <c r="AA42" i="3" s="1"/>
  <c r="Z26" i="3"/>
  <c r="AA26" i="3" s="1"/>
  <c r="Z10" i="3"/>
  <c r="AA10" i="3" s="1"/>
  <c r="Z33" i="3"/>
  <c r="AA33" i="3" s="1"/>
  <c r="Z25" i="3"/>
  <c r="AA25" i="3" s="1"/>
  <c r="M23" i="1"/>
  <c r="D23" i="4"/>
  <c r="M12" i="1"/>
  <c r="D12" i="4"/>
  <c r="D45" i="4"/>
  <c r="M45" i="1"/>
  <c r="D37" i="4"/>
  <c r="M37" i="1"/>
  <c r="D28" i="4"/>
  <c r="M28" i="1"/>
  <c r="M20" i="1"/>
  <c r="D20" i="4"/>
  <c r="M11" i="1"/>
  <c r="D11" i="4"/>
  <c r="D24" i="4"/>
  <c r="M24" i="1"/>
  <c r="D44" i="4"/>
  <c r="M44" i="1"/>
  <c r="M36" i="1"/>
  <c r="D36" i="4"/>
  <c r="D10" i="4"/>
  <c r="M10" i="1"/>
  <c r="D26" i="4"/>
  <c r="M26" i="1"/>
  <c r="M42" i="1"/>
  <c r="D42" i="4"/>
  <c r="M25" i="1"/>
  <c r="D25" i="4"/>
  <c r="D31" i="4"/>
  <c r="M31" i="1"/>
  <c r="M14" i="1"/>
  <c r="D14" i="4"/>
  <c r="D47" i="4"/>
  <c r="M47" i="1"/>
  <c r="M39" i="1"/>
  <c r="D39" i="4"/>
  <c r="Z40" i="3"/>
  <c r="AA40" i="3" s="1"/>
  <c r="Z24" i="3"/>
  <c r="AA24" i="3" s="1"/>
  <c r="D35" i="4"/>
  <c r="M35" i="1"/>
  <c r="D46" i="4"/>
  <c r="M46" i="1"/>
  <c r="D21" i="4"/>
  <c r="M21" i="1"/>
  <c r="Z47" i="3"/>
  <c r="AA47" i="3" s="1"/>
  <c r="Z39" i="3"/>
  <c r="AA39" i="3" s="1"/>
  <c r="Z31" i="3"/>
  <c r="AA31" i="3" s="1"/>
  <c r="Z23" i="3"/>
  <c r="AA23" i="3" s="1"/>
  <c r="Z32" i="3"/>
  <c r="AA32" i="3" s="1"/>
  <c r="Z29" i="3"/>
  <c r="AA29" i="3" s="1"/>
  <c r="M29" i="1"/>
  <c r="D29" i="4"/>
  <c r="Z19" i="3"/>
  <c r="AA19" i="3" s="1"/>
  <c r="Z17" i="3"/>
  <c r="AA17" i="3" s="1"/>
  <c r="E17" i="4" s="1"/>
  <c r="D19" i="4"/>
  <c r="M19" i="1"/>
  <c r="Z7" i="3"/>
  <c r="AA7" i="3" s="1"/>
  <c r="D7" i="4"/>
  <c r="M7" i="1"/>
  <c r="M40" i="1"/>
  <c r="D40" i="4"/>
  <c r="D33" i="4"/>
  <c r="M33" i="1"/>
  <c r="D30" i="4"/>
  <c r="M30" i="1"/>
  <c r="Z38" i="3"/>
  <c r="AA38" i="3" s="1"/>
  <c r="Z43" i="3"/>
  <c r="AA43" i="3" s="1"/>
  <c r="D38" i="4"/>
  <c r="M38" i="1"/>
  <c r="M43" i="1"/>
  <c r="D43" i="4"/>
  <c r="Z22" i="3"/>
  <c r="AA22" i="3" s="1"/>
  <c r="Z15" i="3"/>
  <c r="AA15" i="3" s="1"/>
  <c r="Z8" i="3"/>
  <c r="AA8" i="3" s="1"/>
  <c r="D22" i="4"/>
  <c r="M22" i="1"/>
  <c r="D8" i="4"/>
  <c r="M8" i="1"/>
  <c r="Z41" i="3"/>
  <c r="AA41" i="3" s="1"/>
  <c r="Z18" i="3"/>
  <c r="AA18" i="3" s="1"/>
  <c r="D41" i="4"/>
  <c r="M41" i="1"/>
  <c r="E41" i="4" s="1"/>
  <c r="D27" i="4"/>
  <c r="M27" i="1"/>
  <c r="M17" i="1"/>
  <c r="D17" i="4"/>
  <c r="Z34" i="3"/>
  <c r="AA34" i="3" s="1"/>
  <c r="Z16" i="3"/>
  <c r="AA16" i="3" s="1"/>
  <c r="Z13" i="3"/>
  <c r="AA13" i="3" s="1"/>
  <c r="Z9" i="3"/>
  <c r="AA9" i="3" s="1"/>
  <c r="Z6" i="3"/>
  <c r="AA6" i="3" s="1"/>
  <c r="D34" i="4"/>
  <c r="M34" i="1"/>
  <c r="D18" i="4"/>
  <c r="M18" i="1"/>
  <c r="D16" i="4"/>
  <c r="M16" i="1"/>
  <c r="D13" i="4"/>
  <c r="M13" i="1"/>
  <c r="D9" i="4"/>
  <c r="M9" i="1"/>
  <c r="D6" i="4"/>
  <c r="M6" i="1"/>
  <c r="Z5" i="3"/>
  <c r="O46" i="3"/>
  <c r="P46" i="3" s="1"/>
  <c r="O38" i="3"/>
  <c r="P38" i="3" s="1"/>
  <c r="O30" i="3"/>
  <c r="P30" i="3" s="1"/>
  <c r="O22" i="3"/>
  <c r="P22" i="3" s="1"/>
  <c r="O14" i="3"/>
  <c r="P14" i="3" s="1"/>
  <c r="O6" i="3"/>
  <c r="P6" i="3" s="1"/>
  <c r="R52" i="3"/>
  <c r="S52" i="3" s="1"/>
  <c r="O5" i="3"/>
  <c r="P5" i="3" s="1"/>
  <c r="I52" i="3"/>
  <c r="J52" i="3" s="1"/>
  <c r="F52" i="3"/>
  <c r="G52" i="3" s="1"/>
  <c r="L52" i="3"/>
  <c r="M52" i="3" s="1"/>
  <c r="U52" i="3"/>
  <c r="V52" i="3" s="1"/>
  <c r="X52" i="3"/>
  <c r="Y52" i="3" s="1"/>
  <c r="K63" i="3"/>
  <c r="W62" i="3"/>
  <c r="W58" i="3"/>
  <c r="W63" i="3"/>
  <c r="Q62" i="3"/>
  <c r="Q63" i="3"/>
  <c r="K62" i="3"/>
  <c r="D58" i="3"/>
  <c r="D59" i="3"/>
  <c r="E58" i="3"/>
  <c r="E59" i="3"/>
  <c r="D62" i="3"/>
  <c r="D63" i="3"/>
  <c r="H59" i="3"/>
  <c r="E63" i="3"/>
  <c r="H58" i="3"/>
  <c r="D66" i="3"/>
  <c r="K58" i="3"/>
  <c r="H62" i="3"/>
  <c r="Q58" i="3"/>
  <c r="T58" i="3"/>
  <c r="T59" i="3"/>
  <c r="T62" i="3"/>
  <c r="L58" i="1" l="1"/>
  <c r="L59" i="1"/>
  <c r="D52" i="4"/>
  <c r="Z52" i="3"/>
  <c r="M52" i="1"/>
  <c r="M3" i="5" a="1"/>
  <c r="AA5" i="3"/>
  <c r="AA52" i="3" s="1"/>
  <c r="E47" i="4"/>
  <c r="E45" i="4"/>
  <c r="E12" i="4"/>
  <c r="E32" i="4"/>
  <c r="E29" i="4"/>
  <c r="E42" i="4"/>
  <c r="E20" i="4"/>
  <c r="E21" i="4"/>
  <c r="E34" i="4"/>
  <c r="E25" i="4"/>
  <c r="E44" i="4"/>
  <c r="E19" i="4"/>
  <c r="E37" i="4"/>
  <c r="E43" i="4"/>
  <c r="E26" i="4"/>
  <c r="E46" i="4"/>
  <c r="E38" i="4"/>
  <c r="E36" i="4"/>
  <c r="E39" i="4"/>
  <c r="E35" i="4"/>
  <c r="E28" i="4"/>
  <c r="E31" i="4"/>
  <c r="E11" i="4"/>
  <c r="E40" i="4"/>
  <c r="E23" i="4"/>
  <c r="E14" i="4"/>
  <c r="E33" i="4"/>
  <c r="E24" i="4"/>
  <c r="E22" i="4"/>
  <c r="E10" i="4"/>
  <c r="E8" i="4"/>
  <c r="E30" i="4"/>
  <c r="E27" i="4"/>
  <c r="E18" i="4"/>
  <c r="E16" i="4"/>
  <c r="E15" i="4"/>
  <c r="E13" i="4"/>
  <c r="E9" i="4"/>
  <c r="E7" i="4"/>
  <c r="E6" i="4"/>
  <c r="N58" i="3"/>
  <c r="K87" i="1"/>
  <c r="J87" i="1"/>
  <c r="I87" i="1"/>
  <c r="F87" i="1"/>
  <c r="E87" i="1"/>
  <c r="D87" i="1"/>
  <c r="F91" i="1"/>
  <c r="F92" i="1"/>
  <c r="E52" i="4" l="1"/>
  <c r="M3" i="5"/>
  <c r="D3" i="5" s="1"/>
  <c r="N59" i="3"/>
  <c r="N62" i="3"/>
  <c r="N63" i="3"/>
  <c r="O52" i="3" l="1"/>
  <c r="P52" i="3" s="1"/>
  <c r="M47" i="5" l="1"/>
  <c r="D47" i="5" s="1"/>
  <c r="M46" i="5"/>
  <c r="D46" i="5" s="1"/>
  <c r="M45" i="5"/>
  <c r="D45" i="5" s="1"/>
  <c r="M44" i="5"/>
  <c r="D44" i="5" s="1"/>
  <c r="M43" i="5"/>
  <c r="D43" i="5" s="1"/>
  <c r="M42" i="5"/>
  <c r="D42" i="5" s="1"/>
  <c r="M41" i="5"/>
  <c r="D41" i="5" s="1"/>
  <c r="M40" i="5"/>
  <c r="D40" i="5" s="1"/>
  <c r="M39" i="5"/>
  <c r="D39" i="5" s="1"/>
  <c r="M38" i="5"/>
  <c r="D38" i="5" s="1"/>
  <c r="M37" i="5"/>
  <c r="D37" i="5" s="1"/>
  <c r="M36" i="5"/>
  <c r="D36" i="5" s="1"/>
  <c r="M35" i="5"/>
  <c r="D35" i="5" s="1"/>
  <c r="M34" i="5"/>
  <c r="D34" i="5" s="1"/>
  <c r="M33" i="5"/>
  <c r="D33" i="5" s="1"/>
  <c r="M32" i="5"/>
  <c r="D32" i="5" s="1"/>
  <c r="M31" i="5"/>
  <c r="D31" i="5" s="1"/>
  <c r="M30" i="5"/>
  <c r="D30" i="5" s="1"/>
  <c r="M29" i="5"/>
  <c r="D29" i="5" s="1"/>
  <c r="M28" i="5"/>
  <c r="D28" i="5" s="1"/>
  <c r="M27" i="5"/>
  <c r="D27" i="5" s="1"/>
  <c r="M26" i="5"/>
  <c r="D26" i="5" s="1"/>
  <c r="M25" i="5"/>
  <c r="D25" i="5" s="1"/>
  <c r="M24" i="5"/>
  <c r="D24" i="5" s="1"/>
  <c r="M23" i="5"/>
  <c r="D23" i="5" s="1"/>
  <c r="M22" i="5"/>
  <c r="D22" i="5" s="1"/>
  <c r="M21" i="5"/>
  <c r="D21" i="5" s="1"/>
  <c r="M20" i="5"/>
  <c r="D20" i="5" s="1"/>
  <c r="M19" i="5"/>
  <c r="D19" i="5" s="1"/>
  <c r="M18" i="5"/>
  <c r="D18" i="5" s="1"/>
  <c r="M17" i="5"/>
  <c r="D17" i="5" s="1"/>
  <c r="M16" i="5"/>
  <c r="D16" i="5" s="1"/>
  <c r="M15" i="5"/>
  <c r="D15" i="5" s="1"/>
  <c r="M14" i="5"/>
  <c r="D14" i="5" s="1"/>
  <c r="M13" i="5"/>
  <c r="D13" i="5" s="1"/>
  <c r="M12" i="5"/>
  <c r="D12" i="5" s="1"/>
  <c r="M11" i="5"/>
  <c r="D11" i="5" s="1"/>
  <c r="M10" i="5"/>
  <c r="D10" i="5" s="1"/>
  <c r="M9" i="5"/>
  <c r="D9" i="5" s="1"/>
  <c r="M8" i="5"/>
  <c r="D8" i="5" s="1"/>
  <c r="M7" i="5"/>
  <c r="D7" i="5" s="1"/>
  <c r="M6" i="5"/>
  <c r="D6" i="5" s="1"/>
  <c r="M5" i="5"/>
  <c r="D5" i="5" s="1"/>
  <c r="M4" i="5"/>
  <c r="D4" i="5" s="1"/>
  <c r="M49" i="5" l="1"/>
  <c r="D49" i="5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<sst xmlns="http://schemas.openxmlformats.org/spreadsheetml/2006/main" count="434" uniqueCount="115">
  <si>
    <t>№ п/п</t>
  </si>
  <si>
    <t>Наименование совета по профессиональным квалификациям</t>
  </si>
  <si>
    <t>СПК в области сварки</t>
  </si>
  <si>
    <t>СПК финансового рынка</t>
  </si>
  <si>
    <t>СПК в жилищно-коммунальном хозяйстве</t>
  </si>
  <si>
    <t>СПК в строительстве</t>
  </si>
  <si>
    <t>СПК в области информационных технологий</t>
  </si>
  <si>
    <t>СПК на железнодорожном транспорте</t>
  </si>
  <si>
    <t>СПК в здравоохранении</t>
  </si>
  <si>
    <t>СПК в электроэнергетике</t>
  </si>
  <si>
    <t>СПК в машиностроении</t>
  </si>
  <si>
    <t>СПК в отрасли судостроения и морской техники</t>
  </si>
  <si>
    <t>СПК в нефтегазовом комплексе</t>
  </si>
  <si>
    <t>СПК в сфере атомной энергии</t>
  </si>
  <si>
    <t xml:space="preserve">СПК в автомобилестроении </t>
  </si>
  <si>
    <t>СПК в целлюлозно-бумажной, мебельной и деревообрабатывающей промышленности</t>
  </si>
  <si>
    <t>СПК в области управления персоналом</t>
  </si>
  <si>
    <t>СПК в области ракетной техники и космической деятельности</t>
  </si>
  <si>
    <t>СПК в области фармации</t>
  </si>
  <si>
    <t>СПК в горно-металлургическом комплексе</t>
  </si>
  <si>
    <t>СПК в области издательского дела, полиграфического производства и распространения печатной продукции</t>
  </si>
  <si>
    <t>СПК индустрии красоты</t>
  </si>
  <si>
    <t>СПК торговой, внешнеторговой и по отдельным видам предпринимательской и экономической деятельности</t>
  </si>
  <si>
    <t>СПК в авиастроении</t>
  </si>
  <si>
    <t>СПК агропромышленного комплекса</t>
  </si>
  <si>
    <t>Доступ в реестр</t>
  </si>
  <si>
    <t>да</t>
  </si>
  <si>
    <t>нет</t>
  </si>
  <si>
    <t>СПК в лифтовой отрасли, сфере подъемных сооружений и вертикального транспорта</t>
  </si>
  <si>
    <t xml:space="preserve"> </t>
  </si>
  <si>
    <t>Количество внесенных сведений об оценочных средствах</t>
  </si>
  <si>
    <t>СПК в сфере безопасности труда, социальной защиты и занятости населения</t>
  </si>
  <si>
    <t>СПК в области обеспечения безопасности в чрезвычайных ситуациях</t>
  </si>
  <si>
    <t>Итог на конец 2017 года:</t>
  </si>
  <si>
    <t>в %:</t>
  </si>
  <si>
    <t>-</t>
  </si>
  <si>
    <t>Динамика</t>
  </si>
  <si>
    <t>Сведения о свидетельствах (в ограниченном доступе)</t>
  </si>
  <si>
    <t>Сведения о заключениях (в ограниченном доступе)</t>
  </si>
  <si>
    <t xml:space="preserve">СПК в области телекоммуникаций, почтовой связи и радиотехники </t>
  </si>
  <si>
    <t>СПК в сфере гостеприимства</t>
  </si>
  <si>
    <t>СПК на морском и внутреннем водном транспорте</t>
  </si>
  <si>
    <t>СПК в негосударственной сфере безопасности</t>
  </si>
  <si>
    <t>СПК в сфере физической культуры и спорта</t>
  </si>
  <si>
    <t>СПК химического и биотехнологического комплекса</t>
  </si>
  <si>
    <t>Итог на конец 2018 года:</t>
  </si>
  <si>
    <t>Прирост 2018 года к 2017 году:</t>
  </si>
  <si>
    <t>Прирост 2019 года к 2018 году:</t>
  </si>
  <si>
    <t>Дата</t>
  </si>
  <si>
    <t>СПК в сфере антитеррористической защищенности и охраны объектов (территорий)</t>
  </si>
  <si>
    <t>СПК в сфере образования</t>
  </si>
  <si>
    <t>СПК в области инженерных изысканий, градостроительства, архитектурно- строительного проектирования</t>
  </si>
  <si>
    <t>СПК в области документационного и административно-хозяйственного обеспечения деятельности организации</t>
  </si>
  <si>
    <t>СПК воздушного транспорта</t>
  </si>
  <si>
    <t>Итог на конец 2019 года:</t>
  </si>
  <si>
    <t>Прирост 2020 года к 2019 году:</t>
  </si>
  <si>
    <t>СПК в области промышленной электроники и приборостроения</t>
  </si>
  <si>
    <t>СПК в сфере управления и права</t>
  </si>
  <si>
    <t>Итог на конец 2020 года:</t>
  </si>
  <si>
    <t>Прирост 2021 года к 2020 году:</t>
  </si>
  <si>
    <t>СПК в сфере производства социально-значимых товаров</t>
  </si>
  <si>
    <t>Итог на конец 2021 года:</t>
  </si>
  <si>
    <t>Прирост 2022 года к 2021 году:</t>
  </si>
  <si>
    <t>СПК городского пассажирского транспорта</t>
  </si>
  <si>
    <t>СПК в сфере культуры</t>
  </si>
  <si>
    <t>Действующие квалифакации</t>
  </si>
  <si>
    <t xml:space="preserve">Дейстующие экзаменационные площадки </t>
  </si>
  <si>
    <t>Общее количество мест для прохождения НОК</t>
  </si>
  <si>
    <t>Итог на конец 2022 года:</t>
  </si>
  <si>
    <t>Прирост 2023 года к 2022 году:</t>
  </si>
  <si>
    <t>Всего прошли НОК с 2017г.</t>
  </si>
  <si>
    <t>Действующие ЦОК</t>
  </si>
  <si>
    <t>СПК в сфере нанотехнологий и микроэлектроники</t>
  </si>
  <si>
    <t>Всего</t>
  </si>
  <si>
    <t>Всего на текущую дату:</t>
  </si>
  <si>
    <t>СПК в области энергоэффективности и ресурсосбережения</t>
  </si>
  <si>
    <t>СПК в сфере экологии и природопользования</t>
  </si>
  <si>
    <t>2024 г.</t>
  </si>
  <si>
    <t>Итог на конец 2023 года:</t>
  </si>
  <si>
    <t>Прирост 2024 года к 2023 году:</t>
  </si>
  <si>
    <t>Наименование СПК</t>
  </si>
  <si>
    <t>2017 г.</t>
  </si>
  <si>
    <t>2018 г.</t>
  </si>
  <si>
    <t>2019 г.</t>
  </si>
  <si>
    <t>2020 г.</t>
  </si>
  <si>
    <t>2021 г.</t>
  </si>
  <si>
    <t>2022 г.</t>
  </si>
  <si>
    <t>2023 г.</t>
  </si>
  <si>
    <t>Итого:</t>
  </si>
  <si>
    <t>СПК в угольной промышленности</t>
  </si>
  <si>
    <t>Число посетителей Реестра nok-nark.ru с 1января 2017г.</t>
  </si>
  <si>
    <t>Количество просмотров (полных загрузок страниц) Реестра НОК с 1 января 2017г.</t>
  </si>
  <si>
    <t>Итого нарастающим итогом</t>
  </si>
  <si>
    <t>Количество просмотров (полных загрузок страниц) Реестра НОК с 1 января 2017 г.</t>
  </si>
  <si>
    <t>Число посетителей Реестра nok-nark.ru с 1 января 2017 г.</t>
  </si>
  <si>
    <t>В том числе в 2025 г.</t>
  </si>
  <si>
    <t>28 декабря 2024г.</t>
  </si>
  <si>
    <t>2025 г.</t>
  </si>
  <si>
    <t>29 декабря 2024г.</t>
  </si>
  <si>
    <t>31.01.2025 г.</t>
  </si>
  <si>
    <t>31.03.2025 г.</t>
  </si>
  <si>
    <t>30.04.2025 г.</t>
  </si>
  <si>
    <t>31.05.2025 г.</t>
  </si>
  <si>
    <t>31.07.2025 г.</t>
  </si>
  <si>
    <t>30.09.2025 г.</t>
  </si>
  <si>
    <t>31.10.2025 г.</t>
  </si>
  <si>
    <t>Итог на конец 2024 года:</t>
  </si>
  <si>
    <t>Прирост 2025 года к 2024 году:</t>
  </si>
  <si>
    <t>28.02.2025 г.</t>
  </si>
  <si>
    <t>30.06.2025 г.</t>
  </si>
  <si>
    <t>31.08.2025 г.</t>
  </si>
  <si>
    <t>30.11.2025 г.</t>
  </si>
  <si>
    <t>31.12.2025 г.</t>
  </si>
  <si>
    <t>Всего на 18 апреля 2025 г.:</t>
  </si>
  <si>
    <t>Сведения о внесении данных в Реестр сведений о независимой оценки квалификации по состоянию на 18 апреля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</si>
</sst>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rgb="FFFF0000"/>
      <name val="Symbol"/>
      <family val="1"/>
      <charset val="204"/>
    </font>
    <font>
      <b/>
      <sz val="12"/>
      <color rgb="FF0070C0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3"/>
      <name val="Times New Roman"/>
      <family val="1"/>
      <charset val="204"/>
    </font>
    <font>
      <b/>
      <sz val="12"/>
      <color theme="3"/>
      <name val="Times New Roman"/>
      <family val="1"/>
      <charset val="204"/>
    </font>
    <font>
      <b/>
      <sz val="12"/>
      <color theme="3"/>
      <name val="Symbol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Alignment="1">
      <alignment vertical="top"/>
    </xf>
    <xf numFmtId="3" fontId="14" fillId="0" borderId="1" xfId="0" applyNumberFormat="1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9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"/>
  <sheetViews>
    <sheetView tabSelected="1" zoomScale="60" zoomScaleNormal="60" workbookViewId="0">
      <pane ySplit="5" topLeftCell="A6" activePane="bottomLeft" state="frozen"/>
      <selection pane="bottomLeft" activeCell="U14" sqref="U14"/>
    </sheetView>
  </sheetViews>
  <sheetFormatPr defaultColWidth="9.44140625" defaultRowHeight="15.6" x14ac:dyDescent="0.3"/>
  <cols>
    <col min="1" max="1" width="3.44140625" style="1" customWidth="1"/>
    <col min="2" max="2" width="8.44140625" style="2" customWidth="1"/>
    <col min="3" max="3" width="36.44140625" style="2" customWidth="1"/>
    <col min="4" max="4" width="9.44140625" style="3" customWidth="1"/>
    <col min="5" max="6" width="17.21875" style="3" customWidth="1"/>
    <col min="7" max="8" width="19.77734375" style="3" customWidth="1"/>
    <col min="9" max="9" width="21.77734375" style="3" customWidth="1"/>
    <col min="10" max="10" width="18.77734375" style="3" customWidth="1"/>
    <col min="11" max="11" width="18.21875" style="3" customWidth="1"/>
    <col min="12" max="12" width="14.77734375" style="3" customWidth="1"/>
    <col min="13" max="13" width="13.77734375" style="3" customWidth="1"/>
    <col min="14" max="16384" width="9.44140625" style="1"/>
  </cols>
  <sheetData>
    <row r="1" spans="1:18" x14ac:dyDescent="0.3">
      <c r="A1" s="1" t="s">
        <v>29</v>
      </c>
    </row>
    <row r="2" spans="1:18" ht="17.399999999999999" x14ac:dyDescent="0.3">
      <c r="B2" s="40" t="s">
        <v>114</v>
      </c>
      <c r="C2" s="40"/>
      <c r="D2" s="40"/>
      <c r="E2" s="40"/>
      <c r="F2" s="40"/>
      <c r="G2" s="40"/>
      <c r="H2" s="40"/>
      <c r="I2" s="40"/>
      <c r="J2" s="40"/>
      <c r="K2" s="40"/>
      <c r="L2" s="1"/>
      <c r="M2" s="1"/>
    </row>
    <row r="3" spans="1:18" x14ac:dyDescent="0.3">
      <c r="B3" s="4"/>
      <c r="C3" s="4"/>
    </row>
    <row r="4" spans="1:18" ht="84.75" customHeight="1" x14ac:dyDescent="0.3">
      <c r="B4" s="34" t="s">
        <v>0</v>
      </c>
      <c r="C4" s="34" t="s">
        <v>1</v>
      </c>
      <c r="D4" s="34" t="s">
        <v>25</v>
      </c>
      <c r="E4" s="34" t="s">
        <v>65</v>
      </c>
      <c r="F4" s="34" t="s">
        <v>71</v>
      </c>
      <c r="G4" s="34" t="s">
        <v>66</v>
      </c>
      <c r="H4" s="34" t="s">
        <v>67</v>
      </c>
      <c r="I4" s="34" t="s">
        <v>30</v>
      </c>
      <c r="J4" s="34" t="s">
        <v>37</v>
      </c>
      <c r="K4" s="34" t="s">
        <v>38</v>
      </c>
      <c r="L4" s="34" t="s">
        <v>70</v>
      </c>
      <c r="M4" s="34" t="s">
        <v>95</v>
      </c>
    </row>
    <row r="5" spans="1:18" ht="22.5" customHeight="1" x14ac:dyDescent="0.3">
      <c r="B5" s="7">
        <v>1</v>
      </c>
      <c r="C5" s="7" t="s">
        <v>2</v>
      </c>
      <c r="D5" s="7" t="s">
        <v>26</v>
      </c>
      <c r="E5" s="8">
        <v>105</v>
      </c>
      <c r="F5" s="8">
        <v>72</v>
      </c>
      <c r="G5" s="8">
        <v>121</v>
      </c>
      <c r="H5" s="8">
        <f>F5+G5</f>
        <v>193</v>
      </c>
      <c r="I5" s="8">
        <v>103</v>
      </c>
      <c r="J5" s="9">
        <v>39361</v>
      </c>
      <c r="K5" s="9">
        <v>4952</v>
      </c>
      <c r="L5" s="9">
        <f t="shared" ref="L5:L47" si="0">J5+K5</f>
        <v>44313</v>
      </c>
      <c r="M5" s="9">
        <f>L5-(Динамика!T5+Динамика!W5)</f>
        <v>2459</v>
      </c>
    </row>
    <row r="6" spans="1:18" ht="20.25" customHeight="1" x14ac:dyDescent="0.3">
      <c r="B6" s="7">
        <v>2</v>
      </c>
      <c r="C6" s="7" t="s">
        <v>3</v>
      </c>
      <c r="D6" s="7" t="s">
        <v>26</v>
      </c>
      <c r="E6" s="8">
        <v>130</v>
      </c>
      <c r="F6" s="8">
        <v>16</v>
      </c>
      <c r="G6" s="8">
        <v>47</v>
      </c>
      <c r="H6" s="8">
        <f t="shared" ref="H6:H50" si="1">F6+G6</f>
        <v>63</v>
      </c>
      <c r="I6" s="8">
        <v>116</v>
      </c>
      <c r="J6" s="9">
        <v>27808</v>
      </c>
      <c r="K6" s="9">
        <v>1725</v>
      </c>
      <c r="L6" s="9">
        <f t="shared" si="0"/>
        <v>29533</v>
      </c>
      <c r="M6" s="9">
        <f>L6-(Динамика!T6+Динамика!W6)</f>
        <v>1097</v>
      </c>
    </row>
    <row r="7" spans="1:18" ht="31.2" x14ac:dyDescent="0.3">
      <c r="B7" s="11">
        <v>3</v>
      </c>
      <c r="C7" s="7" t="s">
        <v>72</v>
      </c>
      <c r="D7" s="7" t="s">
        <v>26</v>
      </c>
      <c r="E7" s="8">
        <v>240</v>
      </c>
      <c r="F7" s="8">
        <v>2</v>
      </c>
      <c r="G7" s="8">
        <v>5</v>
      </c>
      <c r="H7" s="8">
        <f t="shared" si="1"/>
        <v>7</v>
      </c>
      <c r="I7" s="8">
        <v>146</v>
      </c>
      <c r="J7" s="9">
        <v>1715</v>
      </c>
      <c r="K7" s="9">
        <v>624</v>
      </c>
      <c r="L7" s="9">
        <f t="shared" si="0"/>
        <v>2339</v>
      </c>
      <c r="M7" s="9">
        <f>L7-(Динамика!T7+Динамика!W7)</f>
        <v>0</v>
      </c>
    </row>
    <row r="8" spans="1:18" ht="40.5" customHeight="1" x14ac:dyDescent="0.3">
      <c r="B8" s="10">
        <v>4</v>
      </c>
      <c r="C8" s="6" t="s">
        <v>4</v>
      </c>
      <c r="D8" s="7" t="s">
        <v>26</v>
      </c>
      <c r="E8" s="8">
        <v>219</v>
      </c>
      <c r="F8" s="8">
        <v>43</v>
      </c>
      <c r="G8" s="8">
        <v>124</v>
      </c>
      <c r="H8" s="8">
        <f t="shared" si="1"/>
        <v>167</v>
      </c>
      <c r="I8" s="8">
        <v>96</v>
      </c>
      <c r="J8" s="9">
        <v>2522</v>
      </c>
      <c r="K8" s="9">
        <v>331</v>
      </c>
      <c r="L8" s="9">
        <f t="shared" si="0"/>
        <v>2853</v>
      </c>
      <c r="M8" s="9">
        <f>L8-(Динамика!T8+Динамика!W8)</f>
        <v>24</v>
      </c>
    </row>
    <row r="9" spans="1:18" ht="18" customHeight="1" x14ac:dyDescent="0.3">
      <c r="B9" s="10">
        <v>5</v>
      </c>
      <c r="C9" s="6" t="s">
        <v>5</v>
      </c>
      <c r="D9" s="7" t="s">
        <v>26</v>
      </c>
      <c r="E9" s="8">
        <v>232</v>
      </c>
      <c r="F9" s="8">
        <v>85</v>
      </c>
      <c r="G9" s="8">
        <v>258</v>
      </c>
      <c r="H9" s="8">
        <f t="shared" si="1"/>
        <v>343</v>
      </c>
      <c r="I9" s="8">
        <v>46</v>
      </c>
      <c r="J9" s="9">
        <v>127538</v>
      </c>
      <c r="K9" s="9">
        <v>21805</v>
      </c>
      <c r="L9" s="9">
        <f t="shared" si="0"/>
        <v>149343</v>
      </c>
      <c r="M9" s="9">
        <f>L9-(Динамика!T9+Динамика!W9)</f>
        <v>13504</v>
      </c>
    </row>
    <row r="10" spans="1:18" ht="22.5" customHeight="1" x14ac:dyDescent="0.3">
      <c r="B10" s="11">
        <v>6</v>
      </c>
      <c r="C10" s="7" t="s">
        <v>40</v>
      </c>
      <c r="D10" s="7" t="s">
        <v>26</v>
      </c>
      <c r="E10" s="8">
        <v>37</v>
      </c>
      <c r="F10" s="8">
        <v>0</v>
      </c>
      <c r="G10" s="8">
        <v>0</v>
      </c>
      <c r="H10" s="8">
        <f t="shared" si="1"/>
        <v>0</v>
      </c>
      <c r="I10" s="8">
        <v>21</v>
      </c>
      <c r="J10" s="9">
        <v>460</v>
      </c>
      <c r="K10" s="9">
        <v>2886</v>
      </c>
      <c r="L10" s="9">
        <f t="shared" si="0"/>
        <v>3346</v>
      </c>
      <c r="M10" s="9">
        <f>L10-(Динамика!T10+Динамика!W10)</f>
        <v>0</v>
      </c>
    </row>
    <row r="11" spans="1:18" ht="35.25" customHeight="1" x14ac:dyDescent="0.3">
      <c r="B11" s="11">
        <v>7</v>
      </c>
      <c r="C11" s="7" t="s">
        <v>6</v>
      </c>
      <c r="D11" s="7" t="s">
        <v>26</v>
      </c>
      <c r="E11" s="8">
        <v>30</v>
      </c>
      <c r="F11" s="8">
        <v>1</v>
      </c>
      <c r="G11" s="8">
        <v>0</v>
      </c>
      <c r="H11" s="8">
        <f t="shared" si="1"/>
        <v>1</v>
      </c>
      <c r="I11" s="8">
        <v>6</v>
      </c>
      <c r="J11" s="9">
        <v>30</v>
      </c>
      <c r="K11" s="9">
        <v>52</v>
      </c>
      <c r="L11" s="9">
        <f t="shared" si="0"/>
        <v>82</v>
      </c>
      <c r="M11" s="9">
        <f>L11-(Динамика!T11+Динамика!W11)</f>
        <v>0</v>
      </c>
    </row>
    <row r="12" spans="1:18" ht="33.75" customHeight="1" x14ac:dyDescent="0.3">
      <c r="B12" s="10">
        <v>8</v>
      </c>
      <c r="C12" s="6" t="s">
        <v>7</v>
      </c>
      <c r="D12" s="7" t="s">
        <v>26</v>
      </c>
      <c r="E12" s="8">
        <v>64</v>
      </c>
      <c r="F12" s="8">
        <v>0</v>
      </c>
      <c r="G12" s="8">
        <v>0</v>
      </c>
      <c r="H12" s="8">
        <f t="shared" si="1"/>
        <v>0</v>
      </c>
      <c r="I12" s="8">
        <v>24</v>
      </c>
      <c r="J12" s="9">
        <v>2288</v>
      </c>
      <c r="K12" s="9">
        <v>36</v>
      </c>
      <c r="L12" s="9">
        <f t="shared" si="0"/>
        <v>2324</v>
      </c>
      <c r="M12" s="9">
        <f>L12-(Динамика!T12+Динамика!W12)</f>
        <v>0</v>
      </c>
    </row>
    <row r="13" spans="1:18" ht="54.75" customHeight="1" x14ac:dyDescent="0.3">
      <c r="B13" s="10">
        <v>9</v>
      </c>
      <c r="C13" s="7" t="s">
        <v>28</v>
      </c>
      <c r="D13" s="7" t="s">
        <v>26</v>
      </c>
      <c r="E13" s="8">
        <v>126</v>
      </c>
      <c r="F13" s="8">
        <v>63</v>
      </c>
      <c r="G13" s="8">
        <v>126</v>
      </c>
      <c r="H13" s="8">
        <f t="shared" si="1"/>
        <v>189</v>
      </c>
      <c r="I13" s="8">
        <v>64</v>
      </c>
      <c r="J13" s="9">
        <v>137421</v>
      </c>
      <c r="K13" s="9">
        <v>6374</v>
      </c>
      <c r="L13" s="9">
        <f t="shared" si="0"/>
        <v>143795</v>
      </c>
      <c r="M13" s="9">
        <f>L13-(Динамика!T13+Динамика!W13)</f>
        <v>5488</v>
      </c>
    </row>
    <row r="14" spans="1:18" ht="26.25" customHeight="1" x14ac:dyDescent="0.3">
      <c r="B14" s="11">
        <v>10</v>
      </c>
      <c r="C14" s="7" t="s">
        <v>8</v>
      </c>
      <c r="D14" s="7" t="s">
        <v>26</v>
      </c>
      <c r="E14" s="8">
        <v>47</v>
      </c>
      <c r="F14" s="8">
        <v>1</v>
      </c>
      <c r="G14" s="8"/>
      <c r="H14" s="8">
        <f t="shared" si="1"/>
        <v>1</v>
      </c>
      <c r="I14" s="8">
        <v>27</v>
      </c>
      <c r="J14" s="9"/>
      <c r="K14" s="9"/>
      <c r="L14" s="9">
        <f t="shared" si="0"/>
        <v>0</v>
      </c>
      <c r="M14" s="9">
        <f>L14-(Динамика!T14+Динамика!W14)</f>
        <v>0</v>
      </c>
    </row>
    <row r="15" spans="1:18" ht="27.75" customHeight="1" x14ac:dyDescent="0.3">
      <c r="B15" s="10">
        <v>11</v>
      </c>
      <c r="C15" s="6" t="s">
        <v>9</v>
      </c>
      <c r="D15" s="7" t="s">
        <v>26</v>
      </c>
      <c r="E15" s="8">
        <v>297</v>
      </c>
      <c r="F15" s="8">
        <v>9</v>
      </c>
      <c r="G15" s="8">
        <v>109</v>
      </c>
      <c r="H15" s="8">
        <f t="shared" si="1"/>
        <v>118</v>
      </c>
      <c r="I15" s="8">
        <v>227</v>
      </c>
      <c r="J15" s="9">
        <v>18795</v>
      </c>
      <c r="K15" s="9">
        <v>6202</v>
      </c>
      <c r="L15" s="9">
        <f>J15+K15</f>
        <v>24997</v>
      </c>
      <c r="M15" s="9">
        <f>L15-(Динамика!T15+Динамика!W15)</f>
        <v>1378</v>
      </c>
    </row>
    <row r="16" spans="1:18" ht="24.75" customHeight="1" x14ac:dyDescent="0.3">
      <c r="B16" s="10">
        <v>12</v>
      </c>
      <c r="C16" s="7" t="s">
        <v>10</v>
      </c>
      <c r="D16" s="7" t="s">
        <v>26</v>
      </c>
      <c r="E16" s="8">
        <v>492</v>
      </c>
      <c r="F16" s="8">
        <v>26</v>
      </c>
      <c r="G16" s="8">
        <v>27</v>
      </c>
      <c r="H16" s="8">
        <f t="shared" si="1"/>
        <v>53</v>
      </c>
      <c r="I16" s="8">
        <v>191</v>
      </c>
      <c r="J16" s="9">
        <v>8156</v>
      </c>
      <c r="K16" s="9">
        <v>2803</v>
      </c>
      <c r="L16" s="9">
        <f t="shared" si="0"/>
        <v>10959</v>
      </c>
      <c r="M16" s="9">
        <f>L16-(Динамика!T16+Динамика!W16)</f>
        <v>608</v>
      </c>
      <c r="R16" s="1" t="s">
        <v>29</v>
      </c>
    </row>
    <row r="17" spans="2:13" ht="35.25" customHeight="1" x14ac:dyDescent="0.3">
      <c r="B17" s="11">
        <v>13</v>
      </c>
      <c r="C17" s="6" t="s">
        <v>11</v>
      </c>
      <c r="D17" s="7" t="s">
        <v>26</v>
      </c>
      <c r="E17" s="8">
        <v>187</v>
      </c>
      <c r="F17" s="8">
        <v>0</v>
      </c>
      <c r="G17" s="8">
        <v>0</v>
      </c>
      <c r="H17" s="8">
        <f t="shared" si="1"/>
        <v>0</v>
      </c>
      <c r="I17" s="8">
        <v>66</v>
      </c>
      <c r="J17" s="9">
        <v>6224</v>
      </c>
      <c r="K17" s="9">
        <v>664</v>
      </c>
      <c r="L17" s="9">
        <f t="shared" si="0"/>
        <v>6888</v>
      </c>
      <c r="M17" s="9">
        <f>L17-(Динамика!T17+Динамика!W17)</f>
        <v>0</v>
      </c>
    </row>
    <row r="18" spans="2:13" ht="31.5" customHeight="1" x14ac:dyDescent="0.3">
      <c r="B18" s="10">
        <v>14</v>
      </c>
      <c r="C18" s="6" t="s">
        <v>12</v>
      </c>
      <c r="D18" s="7" t="s">
        <v>26</v>
      </c>
      <c r="E18" s="8">
        <v>212</v>
      </c>
      <c r="F18" s="8">
        <v>3</v>
      </c>
      <c r="G18" s="8">
        <v>34</v>
      </c>
      <c r="H18" s="8">
        <f t="shared" si="1"/>
        <v>37</v>
      </c>
      <c r="I18" s="8">
        <v>76</v>
      </c>
      <c r="J18" s="9">
        <v>10294</v>
      </c>
      <c r="K18" s="9">
        <v>7190</v>
      </c>
      <c r="L18" s="9">
        <f t="shared" si="0"/>
        <v>17484</v>
      </c>
      <c r="M18" s="9">
        <f>L18-(Динамика!T18+Динамика!W18)</f>
        <v>756</v>
      </c>
    </row>
    <row r="19" spans="2:13" ht="24.75" customHeight="1" x14ac:dyDescent="0.3">
      <c r="B19" s="10">
        <v>15</v>
      </c>
      <c r="C19" s="6" t="s">
        <v>13</v>
      </c>
      <c r="D19" s="7" t="s">
        <v>26</v>
      </c>
      <c r="E19" s="8">
        <v>169</v>
      </c>
      <c r="F19" s="8">
        <v>5</v>
      </c>
      <c r="G19" s="8">
        <v>5</v>
      </c>
      <c r="H19" s="8">
        <f t="shared" si="1"/>
        <v>10</v>
      </c>
      <c r="I19" s="8">
        <v>98</v>
      </c>
      <c r="J19" s="9">
        <v>1110</v>
      </c>
      <c r="K19" s="9">
        <v>359</v>
      </c>
      <c r="L19" s="9">
        <f t="shared" si="0"/>
        <v>1469</v>
      </c>
      <c r="M19" s="9">
        <f>L19-(Динамика!T19+Динамика!W19)</f>
        <v>71</v>
      </c>
    </row>
    <row r="20" spans="2:13" ht="27" customHeight="1" x14ac:dyDescent="0.3">
      <c r="B20" s="10">
        <v>16</v>
      </c>
      <c r="C20" s="7" t="s">
        <v>14</v>
      </c>
      <c r="D20" s="7" t="s">
        <v>26</v>
      </c>
      <c r="E20" s="8">
        <v>37</v>
      </c>
      <c r="F20" s="8">
        <v>4</v>
      </c>
      <c r="G20" s="8">
        <v>9</v>
      </c>
      <c r="H20" s="8">
        <f t="shared" si="1"/>
        <v>13</v>
      </c>
      <c r="I20" s="8">
        <v>27</v>
      </c>
      <c r="J20" s="9">
        <v>21</v>
      </c>
      <c r="K20" s="9">
        <v>96</v>
      </c>
      <c r="L20" s="9">
        <f t="shared" si="0"/>
        <v>117</v>
      </c>
      <c r="M20" s="9">
        <f>L20-(Динамика!T20+Динамика!W20)</f>
        <v>0</v>
      </c>
    </row>
    <row r="21" spans="2:13" ht="69.75" customHeight="1" x14ac:dyDescent="0.3">
      <c r="B21" s="10">
        <v>17</v>
      </c>
      <c r="C21" s="7" t="s">
        <v>15</v>
      </c>
      <c r="D21" s="7" t="s">
        <v>26</v>
      </c>
      <c r="E21" s="8">
        <v>40</v>
      </c>
      <c r="F21" s="8">
        <v>0</v>
      </c>
      <c r="G21" s="8">
        <v>0</v>
      </c>
      <c r="H21" s="8">
        <f t="shared" si="1"/>
        <v>0</v>
      </c>
      <c r="I21" s="8">
        <v>30</v>
      </c>
      <c r="J21" s="9">
        <v>41</v>
      </c>
      <c r="K21" s="9">
        <v>6</v>
      </c>
      <c r="L21" s="9">
        <f t="shared" si="0"/>
        <v>47</v>
      </c>
      <c r="M21" s="9">
        <f>L21-(Динамика!T21+Динамика!W21)</f>
        <v>0</v>
      </c>
    </row>
    <row r="22" spans="2:13" ht="35.25" customHeight="1" x14ac:dyDescent="0.3">
      <c r="B22" s="11">
        <v>18</v>
      </c>
      <c r="C22" s="6" t="s">
        <v>16</v>
      </c>
      <c r="D22" s="7" t="s">
        <v>26</v>
      </c>
      <c r="E22" s="8">
        <v>29</v>
      </c>
      <c r="F22" s="8">
        <v>2</v>
      </c>
      <c r="G22" s="8">
        <v>18</v>
      </c>
      <c r="H22" s="8">
        <f t="shared" si="1"/>
        <v>20</v>
      </c>
      <c r="I22" s="8">
        <v>18</v>
      </c>
      <c r="J22" s="9">
        <v>1035</v>
      </c>
      <c r="K22" s="9">
        <v>1363</v>
      </c>
      <c r="L22" s="9">
        <f t="shared" si="0"/>
        <v>2398</v>
      </c>
      <c r="M22" s="9">
        <f>L22-(Динамика!T22+Динамика!W22)</f>
        <v>9</v>
      </c>
    </row>
    <row r="23" spans="2:13" ht="38.25" customHeight="1" x14ac:dyDescent="0.3">
      <c r="B23" s="10">
        <v>19</v>
      </c>
      <c r="C23" s="6" t="s">
        <v>17</v>
      </c>
      <c r="D23" s="7" t="s">
        <v>26</v>
      </c>
      <c r="E23" s="8">
        <v>109</v>
      </c>
      <c r="F23" s="8">
        <v>3</v>
      </c>
      <c r="G23" s="8">
        <v>1</v>
      </c>
      <c r="H23" s="8">
        <f t="shared" si="1"/>
        <v>4</v>
      </c>
      <c r="I23" s="8">
        <v>76</v>
      </c>
      <c r="J23" s="9">
        <v>73</v>
      </c>
      <c r="K23" s="9">
        <v>25</v>
      </c>
      <c r="L23" s="9">
        <f t="shared" si="0"/>
        <v>98</v>
      </c>
      <c r="M23" s="9">
        <f>L23-(Динамика!T23+Динамика!W23)</f>
        <v>0</v>
      </c>
    </row>
    <row r="24" spans="2:13" ht="24.75" customHeight="1" x14ac:dyDescent="0.3">
      <c r="B24" s="11">
        <v>20</v>
      </c>
      <c r="C24" s="6" t="s">
        <v>18</v>
      </c>
      <c r="D24" s="7" t="s">
        <v>26</v>
      </c>
      <c r="E24" s="8"/>
      <c r="F24" s="8"/>
      <c r="G24" s="8"/>
      <c r="H24" s="8">
        <f t="shared" si="1"/>
        <v>0</v>
      </c>
      <c r="I24" s="8"/>
      <c r="J24" s="9"/>
      <c r="K24" s="9"/>
      <c r="L24" s="9">
        <f t="shared" si="0"/>
        <v>0</v>
      </c>
      <c r="M24" s="9">
        <f>L24-(Динамика!T24+Динамика!W24)</f>
        <v>0</v>
      </c>
    </row>
    <row r="25" spans="2:13" ht="62.4" x14ac:dyDescent="0.3">
      <c r="B25" s="10">
        <v>21</v>
      </c>
      <c r="C25" s="6" t="s">
        <v>52</v>
      </c>
      <c r="D25" s="7" t="s">
        <v>26</v>
      </c>
      <c r="E25" s="8">
        <v>34</v>
      </c>
      <c r="F25" s="8">
        <v>21</v>
      </c>
      <c r="G25" s="8">
        <v>16</v>
      </c>
      <c r="H25" s="8">
        <f t="shared" si="1"/>
        <v>37</v>
      </c>
      <c r="I25" s="8">
        <v>30</v>
      </c>
      <c r="J25" s="9">
        <v>95</v>
      </c>
      <c r="K25" s="9">
        <v>21</v>
      </c>
      <c r="L25" s="9">
        <f t="shared" si="0"/>
        <v>116</v>
      </c>
      <c r="M25" s="9">
        <f>L25-(Динамика!T25+Динамика!W25)</f>
        <v>0</v>
      </c>
    </row>
    <row r="26" spans="2:13" ht="31.2" x14ac:dyDescent="0.3">
      <c r="B26" s="11">
        <v>22</v>
      </c>
      <c r="C26" s="7" t="s">
        <v>44</v>
      </c>
      <c r="D26" s="7" t="s">
        <v>26</v>
      </c>
      <c r="E26" s="8">
        <v>21</v>
      </c>
      <c r="F26" s="8">
        <v>0</v>
      </c>
      <c r="G26" s="8"/>
      <c r="H26" s="8">
        <f t="shared" si="1"/>
        <v>0</v>
      </c>
      <c r="I26" s="8">
        <v>6</v>
      </c>
      <c r="J26" s="9"/>
      <c r="K26" s="9"/>
      <c r="L26" s="9">
        <f>J26+K26</f>
        <v>0</v>
      </c>
      <c r="M26" s="9">
        <f>L26-(Динамика!T26+Динамика!W26)</f>
        <v>0</v>
      </c>
    </row>
    <row r="27" spans="2:13" ht="31.2" x14ac:dyDescent="0.3">
      <c r="B27" s="11">
        <v>23</v>
      </c>
      <c r="C27" s="7" t="s">
        <v>19</v>
      </c>
      <c r="D27" s="7" t="s">
        <v>26</v>
      </c>
      <c r="E27" s="8">
        <v>96</v>
      </c>
      <c r="F27" s="8">
        <v>10</v>
      </c>
      <c r="G27" s="8">
        <v>18</v>
      </c>
      <c r="H27" s="8">
        <f t="shared" si="1"/>
        <v>28</v>
      </c>
      <c r="I27" s="8">
        <v>54</v>
      </c>
      <c r="J27" s="9">
        <v>4780</v>
      </c>
      <c r="K27" s="9">
        <v>19</v>
      </c>
      <c r="L27" s="9">
        <f>J27+K27</f>
        <v>4799</v>
      </c>
      <c r="M27" s="9">
        <f>L27-(Динамика!T27+Динамика!W27)</f>
        <v>544</v>
      </c>
    </row>
    <row r="28" spans="2:13" ht="66" customHeight="1" x14ac:dyDescent="0.3">
      <c r="B28" s="11">
        <v>24</v>
      </c>
      <c r="C28" s="7" t="s">
        <v>20</v>
      </c>
      <c r="D28" s="7" t="s">
        <v>26</v>
      </c>
      <c r="E28" s="8">
        <v>15</v>
      </c>
      <c r="F28" s="8"/>
      <c r="G28" s="8"/>
      <c r="H28" s="8">
        <f t="shared" si="1"/>
        <v>0</v>
      </c>
      <c r="I28" s="8">
        <v>6</v>
      </c>
      <c r="J28" s="9"/>
      <c r="K28" s="9"/>
      <c r="L28" s="9">
        <f t="shared" si="0"/>
        <v>0</v>
      </c>
      <c r="M28" s="9">
        <f>L28-(Динамика!T28+Динамика!W28)</f>
        <v>0</v>
      </c>
    </row>
    <row r="29" spans="2:13" ht="30.75" customHeight="1" x14ac:dyDescent="0.3">
      <c r="B29" s="11">
        <v>25</v>
      </c>
      <c r="C29" s="6" t="s">
        <v>21</v>
      </c>
      <c r="D29" s="7" t="s">
        <v>26</v>
      </c>
      <c r="E29" s="8">
        <v>20</v>
      </c>
      <c r="F29" s="8">
        <v>3</v>
      </c>
      <c r="G29" s="8">
        <v>55</v>
      </c>
      <c r="H29" s="8">
        <f t="shared" si="1"/>
        <v>58</v>
      </c>
      <c r="I29" s="8">
        <v>15</v>
      </c>
      <c r="J29" s="9">
        <v>1593</v>
      </c>
      <c r="K29" s="9">
        <v>242</v>
      </c>
      <c r="L29" s="9">
        <f t="shared" si="0"/>
        <v>1835</v>
      </c>
      <c r="M29" s="9">
        <f>L29-(Динамика!T29+Динамика!W29)</f>
        <v>27</v>
      </c>
    </row>
    <row r="30" spans="2:13" ht="62.4" x14ac:dyDescent="0.3">
      <c r="B30" s="11">
        <v>26</v>
      </c>
      <c r="C30" s="7" t="s">
        <v>22</v>
      </c>
      <c r="D30" s="7" t="s">
        <v>26</v>
      </c>
      <c r="E30" s="8">
        <v>238</v>
      </c>
      <c r="F30" s="8">
        <v>2</v>
      </c>
      <c r="G30" s="8">
        <v>62</v>
      </c>
      <c r="H30" s="8">
        <f>F30+G30</f>
        <v>64</v>
      </c>
      <c r="I30" s="8">
        <v>63</v>
      </c>
      <c r="J30" s="9">
        <v>1240</v>
      </c>
      <c r="K30" s="9">
        <v>274</v>
      </c>
      <c r="L30" s="9">
        <f t="shared" si="0"/>
        <v>1514</v>
      </c>
      <c r="M30" s="9">
        <f>L30-(Динамика!T30+Динамика!W30)</f>
        <v>23</v>
      </c>
    </row>
    <row r="31" spans="2:13" ht="21.75" customHeight="1" x14ac:dyDescent="0.3">
      <c r="B31" s="11">
        <v>27</v>
      </c>
      <c r="C31" s="7" t="s">
        <v>23</v>
      </c>
      <c r="D31" s="7" t="s">
        <v>26</v>
      </c>
      <c r="E31" s="8">
        <v>56</v>
      </c>
      <c r="F31" s="8">
        <v>2</v>
      </c>
      <c r="G31" s="8">
        <v>7</v>
      </c>
      <c r="H31" s="8">
        <f t="shared" si="1"/>
        <v>9</v>
      </c>
      <c r="I31" s="8">
        <v>19</v>
      </c>
      <c r="J31" s="9">
        <v>39</v>
      </c>
      <c r="K31" s="9">
        <v>68</v>
      </c>
      <c r="L31" s="9">
        <f t="shared" si="0"/>
        <v>107</v>
      </c>
      <c r="M31" s="9">
        <f>L31-(Динамика!T31+Динамика!W31)</f>
        <v>22</v>
      </c>
    </row>
    <row r="32" spans="2:13" ht="50.25" customHeight="1" x14ac:dyDescent="0.3">
      <c r="B32" s="11">
        <v>28</v>
      </c>
      <c r="C32" s="7" t="s">
        <v>24</v>
      </c>
      <c r="D32" s="7" t="s">
        <v>26</v>
      </c>
      <c r="E32" s="8">
        <v>151</v>
      </c>
      <c r="F32" s="8">
        <v>3</v>
      </c>
      <c r="G32" s="8">
        <v>7</v>
      </c>
      <c r="H32" s="8">
        <f t="shared" si="1"/>
        <v>10</v>
      </c>
      <c r="I32" s="8">
        <v>116</v>
      </c>
      <c r="J32" s="9">
        <v>535</v>
      </c>
      <c r="K32" s="9">
        <v>242</v>
      </c>
      <c r="L32" s="9">
        <f>J32+K32</f>
        <v>777</v>
      </c>
      <c r="M32" s="9">
        <f>L32-(Динамика!T32+Динамика!W32)</f>
        <v>0</v>
      </c>
    </row>
    <row r="33" spans="2:13" ht="46.8" x14ac:dyDescent="0.3">
      <c r="B33" s="11">
        <v>29</v>
      </c>
      <c r="C33" s="7" t="s">
        <v>32</v>
      </c>
      <c r="D33" s="7" t="s">
        <v>26</v>
      </c>
      <c r="E33" s="8">
        <v>72</v>
      </c>
      <c r="F33" s="8">
        <v>77</v>
      </c>
      <c r="G33" s="8">
        <v>85</v>
      </c>
      <c r="H33" s="8">
        <f t="shared" si="1"/>
        <v>162</v>
      </c>
      <c r="I33" s="8">
        <v>11</v>
      </c>
      <c r="J33" s="9">
        <v>837</v>
      </c>
      <c r="K33" s="9">
        <v>1681</v>
      </c>
      <c r="L33" s="9">
        <f t="shared" si="0"/>
        <v>2518</v>
      </c>
      <c r="M33" s="9">
        <f>L33-(Динамика!T33+Динамика!W33)</f>
        <v>101</v>
      </c>
    </row>
    <row r="34" spans="2:13" ht="67.5" customHeight="1" x14ac:dyDescent="0.3">
      <c r="B34" s="11">
        <v>30</v>
      </c>
      <c r="C34" s="7" t="s">
        <v>31</v>
      </c>
      <c r="D34" s="7" t="s">
        <v>26</v>
      </c>
      <c r="E34" s="8">
        <v>49</v>
      </c>
      <c r="F34" s="8">
        <v>8</v>
      </c>
      <c r="G34" s="8">
        <v>115</v>
      </c>
      <c r="H34" s="8">
        <f t="shared" si="1"/>
        <v>123</v>
      </c>
      <c r="I34" s="8">
        <v>30</v>
      </c>
      <c r="J34" s="9">
        <v>1119</v>
      </c>
      <c r="K34" s="9">
        <v>432</v>
      </c>
      <c r="L34" s="9">
        <f t="shared" si="0"/>
        <v>1551</v>
      </c>
      <c r="M34" s="9">
        <f>L34-(Динамика!T34+Динамика!W34)</f>
        <v>19</v>
      </c>
    </row>
    <row r="35" spans="2:13" ht="60.75" customHeight="1" x14ac:dyDescent="0.3">
      <c r="B35" s="11">
        <v>31</v>
      </c>
      <c r="C35" s="7" t="s">
        <v>39</v>
      </c>
      <c r="D35" s="7" t="s">
        <v>26</v>
      </c>
      <c r="E35" s="8">
        <v>22</v>
      </c>
      <c r="F35" s="8">
        <v>1</v>
      </c>
      <c r="G35" s="8">
        <v>9</v>
      </c>
      <c r="H35" s="8">
        <f t="shared" si="1"/>
        <v>10</v>
      </c>
      <c r="I35" s="8">
        <v>5</v>
      </c>
      <c r="J35" s="9">
        <v>111</v>
      </c>
      <c r="K35" s="9">
        <v>58</v>
      </c>
      <c r="L35" s="9">
        <f t="shared" si="0"/>
        <v>169</v>
      </c>
      <c r="M35" s="9">
        <f>L35-(Динамика!T35+Динамика!W35)</f>
        <v>0</v>
      </c>
    </row>
    <row r="36" spans="2:13" ht="40.5" customHeight="1" x14ac:dyDescent="0.3">
      <c r="B36" s="11">
        <v>32</v>
      </c>
      <c r="C36" s="7" t="s">
        <v>42</v>
      </c>
      <c r="D36" s="7" t="s">
        <v>26</v>
      </c>
      <c r="E36" s="8"/>
      <c r="F36" s="8"/>
      <c r="G36" s="8"/>
      <c r="H36" s="8">
        <f t="shared" si="1"/>
        <v>0</v>
      </c>
      <c r="I36" s="8"/>
      <c r="J36" s="9"/>
      <c r="K36" s="9"/>
      <c r="L36" s="9">
        <f t="shared" si="0"/>
        <v>0</v>
      </c>
      <c r="M36" s="9">
        <f>L36-(Динамика!T36+Динамика!W36)</f>
        <v>0</v>
      </c>
    </row>
    <row r="37" spans="2:13" ht="51" customHeight="1" x14ac:dyDescent="0.3">
      <c r="B37" s="11">
        <v>33</v>
      </c>
      <c r="C37" s="7" t="s">
        <v>41</v>
      </c>
      <c r="D37" s="7" t="s">
        <v>26</v>
      </c>
      <c r="E37" s="8">
        <v>7</v>
      </c>
      <c r="F37" s="8">
        <v>1</v>
      </c>
      <c r="G37" s="8">
        <v>4</v>
      </c>
      <c r="H37" s="8">
        <f t="shared" si="1"/>
        <v>5</v>
      </c>
      <c r="I37" s="8">
        <v>4</v>
      </c>
      <c r="J37" s="9"/>
      <c r="K37" s="9"/>
      <c r="L37" s="9">
        <f t="shared" si="0"/>
        <v>0</v>
      </c>
      <c r="M37" s="9">
        <f>L37-(Динамика!T37+Динамика!W37)</f>
        <v>0</v>
      </c>
    </row>
    <row r="38" spans="2:13" ht="31.2" x14ac:dyDescent="0.3">
      <c r="B38" s="11">
        <v>34</v>
      </c>
      <c r="C38" s="7" t="s">
        <v>43</v>
      </c>
      <c r="D38" s="7" t="s">
        <v>26</v>
      </c>
      <c r="E38" s="8">
        <v>39</v>
      </c>
      <c r="F38" s="8">
        <v>4</v>
      </c>
      <c r="G38" s="8">
        <v>1</v>
      </c>
      <c r="H38" s="8">
        <f t="shared" si="1"/>
        <v>5</v>
      </c>
      <c r="I38" s="8">
        <v>33</v>
      </c>
      <c r="J38" s="9">
        <v>65</v>
      </c>
      <c r="K38" s="9">
        <v>93</v>
      </c>
      <c r="L38" s="9">
        <f t="shared" si="0"/>
        <v>158</v>
      </c>
      <c r="M38" s="9">
        <f>L38-(Динамика!T38+Динамика!W38)</f>
        <v>0</v>
      </c>
    </row>
    <row r="39" spans="2:13" ht="67.5" customHeight="1" x14ac:dyDescent="0.3">
      <c r="B39" s="11">
        <v>35</v>
      </c>
      <c r="C39" s="7" t="s">
        <v>49</v>
      </c>
      <c r="D39" s="7" t="s">
        <v>26</v>
      </c>
      <c r="E39" s="8">
        <v>2</v>
      </c>
      <c r="F39" s="8"/>
      <c r="G39" s="8"/>
      <c r="H39" s="8">
        <f t="shared" si="1"/>
        <v>0</v>
      </c>
      <c r="I39" s="8">
        <v>2</v>
      </c>
      <c r="J39" s="9"/>
      <c r="K39" s="9"/>
      <c r="L39" s="9">
        <f t="shared" si="0"/>
        <v>0</v>
      </c>
      <c r="M39" s="9">
        <f>L39-(Динамика!T39+Динамика!W39)</f>
        <v>0</v>
      </c>
    </row>
    <row r="40" spans="2:13" x14ac:dyDescent="0.3">
      <c r="B40" s="11">
        <v>36</v>
      </c>
      <c r="C40" s="7" t="s">
        <v>50</v>
      </c>
      <c r="D40" s="7" t="s">
        <v>26</v>
      </c>
      <c r="E40" s="8">
        <v>9</v>
      </c>
      <c r="F40" s="8">
        <v>1</v>
      </c>
      <c r="G40" s="8">
        <v>18</v>
      </c>
      <c r="H40" s="8">
        <f t="shared" si="1"/>
        <v>19</v>
      </c>
      <c r="I40" s="8">
        <v>8</v>
      </c>
      <c r="J40" s="8">
        <v>598</v>
      </c>
      <c r="K40" s="37">
        <v>28</v>
      </c>
      <c r="L40" s="9">
        <f t="shared" si="0"/>
        <v>626</v>
      </c>
      <c r="M40" s="9">
        <f>L40-(Динамика!T40+Динамика!W40)</f>
        <v>2</v>
      </c>
    </row>
    <row r="41" spans="2:13" ht="62.4" x14ac:dyDescent="0.3">
      <c r="B41" s="11">
        <v>37</v>
      </c>
      <c r="C41" s="7" t="s">
        <v>51</v>
      </c>
      <c r="D41" s="7" t="s">
        <v>26</v>
      </c>
      <c r="E41" s="8">
        <v>95</v>
      </c>
      <c r="F41" s="8">
        <v>57</v>
      </c>
      <c r="G41" s="8">
        <v>156</v>
      </c>
      <c r="H41" s="8">
        <f t="shared" si="1"/>
        <v>213</v>
      </c>
      <c r="I41" s="8">
        <v>61</v>
      </c>
      <c r="J41" s="8">
        <v>66253</v>
      </c>
      <c r="K41" s="8">
        <v>4073</v>
      </c>
      <c r="L41" s="9">
        <f t="shared" si="0"/>
        <v>70326</v>
      </c>
      <c r="M41" s="9">
        <f>L41-(Динамика!T41+Динамика!W41)</f>
        <v>10065</v>
      </c>
    </row>
    <row r="42" spans="2:13" x14ac:dyDescent="0.3">
      <c r="B42" s="11">
        <v>38</v>
      </c>
      <c r="C42" s="7" t="s">
        <v>53</v>
      </c>
      <c r="D42" s="7" t="s">
        <v>26</v>
      </c>
      <c r="E42" s="8">
        <v>18</v>
      </c>
      <c r="F42" s="8">
        <v>5</v>
      </c>
      <c r="G42" s="8"/>
      <c r="H42" s="8">
        <f t="shared" si="1"/>
        <v>5</v>
      </c>
      <c r="I42" s="8">
        <v>14</v>
      </c>
      <c r="J42" s="8"/>
      <c r="K42" s="8"/>
      <c r="L42" s="9">
        <f t="shared" si="0"/>
        <v>0</v>
      </c>
      <c r="M42" s="9">
        <f>L42-(Динамика!T42+Динамика!W42)</f>
        <v>0</v>
      </c>
    </row>
    <row r="43" spans="2:13" ht="31.2" x14ac:dyDescent="0.3">
      <c r="B43" s="11">
        <v>39</v>
      </c>
      <c r="C43" s="7" t="s">
        <v>56</v>
      </c>
      <c r="D43" s="7" t="s">
        <v>26</v>
      </c>
      <c r="E43" s="8">
        <v>32</v>
      </c>
      <c r="F43" s="8">
        <v>6</v>
      </c>
      <c r="G43" s="8"/>
      <c r="H43" s="8">
        <f t="shared" si="1"/>
        <v>6</v>
      </c>
      <c r="I43" s="8">
        <v>7</v>
      </c>
      <c r="J43" s="8">
        <v>8</v>
      </c>
      <c r="K43" s="8">
        <v>2</v>
      </c>
      <c r="L43" s="9">
        <f t="shared" si="0"/>
        <v>10</v>
      </c>
      <c r="M43" s="9">
        <f>L43-(Динамика!T43+Динамика!W43)</f>
        <v>0</v>
      </c>
    </row>
    <row r="44" spans="2:13" x14ac:dyDescent="0.3">
      <c r="B44" s="11">
        <v>40</v>
      </c>
      <c r="C44" s="7" t="s">
        <v>57</v>
      </c>
      <c r="D44" s="13" t="s">
        <v>27</v>
      </c>
      <c r="E44" s="8"/>
      <c r="F44" s="8"/>
      <c r="G44" s="8"/>
      <c r="H44" s="8">
        <f t="shared" si="1"/>
        <v>0</v>
      </c>
      <c r="I44" s="8"/>
      <c r="J44" s="8"/>
      <c r="K44" s="8"/>
      <c r="L44" s="9">
        <f t="shared" si="0"/>
        <v>0</v>
      </c>
      <c r="M44" s="9">
        <f>L44-(Динамика!T44+Динамика!W44)</f>
        <v>0</v>
      </c>
    </row>
    <row r="45" spans="2:13" ht="31.2" x14ac:dyDescent="0.3">
      <c r="B45" s="11">
        <v>41</v>
      </c>
      <c r="C45" s="7" t="s">
        <v>60</v>
      </c>
      <c r="D45" s="7" t="s">
        <v>26</v>
      </c>
      <c r="E45" s="8"/>
      <c r="F45" s="8"/>
      <c r="G45" s="8"/>
      <c r="H45" s="8">
        <f t="shared" si="1"/>
        <v>0</v>
      </c>
      <c r="I45" s="8"/>
      <c r="J45" s="8"/>
      <c r="K45" s="8"/>
      <c r="L45" s="9">
        <f t="shared" si="0"/>
        <v>0</v>
      </c>
      <c r="M45" s="9">
        <f>L45-(Динамика!T45+Динамика!W45)</f>
        <v>0</v>
      </c>
    </row>
    <row r="46" spans="2:13" ht="31.2" x14ac:dyDescent="0.3">
      <c r="B46" s="11">
        <v>42</v>
      </c>
      <c r="C46" s="7" t="s">
        <v>63</v>
      </c>
      <c r="D46" s="7" t="s">
        <v>26</v>
      </c>
      <c r="E46" s="8">
        <v>38</v>
      </c>
      <c r="F46" s="8">
        <v>2</v>
      </c>
      <c r="G46" s="8"/>
      <c r="H46" s="8">
        <f t="shared" si="1"/>
        <v>2</v>
      </c>
      <c r="I46" s="8">
        <v>28</v>
      </c>
      <c r="J46" s="8"/>
      <c r="K46" s="8"/>
      <c r="L46" s="9">
        <f t="shared" si="0"/>
        <v>0</v>
      </c>
      <c r="M46" s="9">
        <f>L46-(Динамика!T46+Динамика!W46)</f>
        <v>0</v>
      </c>
    </row>
    <row r="47" spans="2:13" ht="14.55" customHeight="1" x14ac:dyDescent="0.3">
      <c r="B47" s="11">
        <v>43</v>
      </c>
      <c r="C47" s="7" t="s">
        <v>64</v>
      </c>
      <c r="D47" s="13" t="s">
        <v>27</v>
      </c>
      <c r="E47" s="8"/>
      <c r="F47" s="8"/>
      <c r="G47" s="8"/>
      <c r="H47" s="8">
        <f t="shared" si="1"/>
        <v>0</v>
      </c>
      <c r="I47" s="8"/>
      <c r="J47" s="8"/>
      <c r="K47" s="8"/>
      <c r="L47" s="9">
        <f t="shared" si="0"/>
        <v>0</v>
      </c>
      <c r="M47" s="9">
        <f>L47-(Динамика!T47+Динамика!W47)</f>
        <v>0</v>
      </c>
    </row>
    <row r="48" spans="2:13" ht="33.450000000000003" customHeight="1" x14ac:dyDescent="0.3">
      <c r="B48" s="11">
        <v>44</v>
      </c>
      <c r="C48" s="7" t="s">
        <v>75</v>
      </c>
      <c r="D48" s="7" t="s">
        <v>26</v>
      </c>
      <c r="E48" s="8">
        <v>4</v>
      </c>
      <c r="F48" s="8"/>
      <c r="G48" s="8"/>
      <c r="H48" s="8">
        <f t="shared" si="1"/>
        <v>0</v>
      </c>
      <c r="I48" s="8"/>
      <c r="J48" s="8"/>
      <c r="K48" s="8"/>
      <c r="L48" s="9">
        <f t="shared" ref="L48:L50" si="2">J48+K48</f>
        <v>0</v>
      </c>
      <c r="M48" s="9">
        <f>L48-(Динамика!T48+Динамика!W48)</f>
        <v>0</v>
      </c>
    </row>
    <row r="49" spans="2:13" ht="31.2" x14ac:dyDescent="0.3">
      <c r="B49" s="11">
        <v>45</v>
      </c>
      <c r="C49" s="7" t="s">
        <v>76</v>
      </c>
      <c r="D49" s="13" t="s">
        <v>27</v>
      </c>
      <c r="E49" s="8"/>
      <c r="F49" s="8"/>
      <c r="G49" s="8"/>
      <c r="H49" s="8">
        <f t="shared" si="1"/>
        <v>0</v>
      </c>
      <c r="I49" s="8"/>
      <c r="J49" s="8"/>
      <c r="K49" s="8"/>
      <c r="L49" s="9">
        <f t="shared" si="2"/>
        <v>0</v>
      </c>
      <c r="M49" s="9">
        <f>L49-(Динамика!T49+Динамика!W49)</f>
        <v>0</v>
      </c>
    </row>
    <row r="50" spans="2:13" ht="22.05" customHeight="1" x14ac:dyDescent="0.3">
      <c r="B50" s="11">
        <v>46</v>
      </c>
      <c r="C50" s="7" t="s">
        <v>89</v>
      </c>
      <c r="D50" s="13" t="s">
        <v>27</v>
      </c>
      <c r="E50" s="8"/>
      <c r="F50" s="8"/>
      <c r="G50" s="8"/>
      <c r="H50" s="8">
        <f t="shared" si="1"/>
        <v>0</v>
      </c>
      <c r="I50" s="8"/>
      <c r="J50" s="8"/>
      <c r="K50" s="8"/>
      <c r="L50" s="9">
        <f t="shared" si="2"/>
        <v>0</v>
      </c>
      <c r="M50" s="9">
        <f>L50-(Динамика!T51+Динамика!W51)</f>
        <v>0</v>
      </c>
    </row>
    <row r="51" spans="2:13" x14ac:dyDescent="0.3">
      <c r="C51" s="3"/>
      <c r="D51" s="1"/>
      <c r="J51" s="14"/>
      <c r="K51" s="14"/>
      <c r="L51" s="14"/>
      <c r="M51" s="14"/>
    </row>
    <row r="52" spans="2:13" ht="24" customHeight="1" x14ac:dyDescent="0.3">
      <c r="C52" s="7" t="s">
        <v>113</v>
      </c>
      <c r="D52" s="8">
        <f>COUNTIF(D5:D50,"да")</f>
        <v>42</v>
      </c>
      <c r="E52" s="9">
        <f t="shared" ref="E52:M52" si="3">SUM(E5:E50)</f>
        <v>3820</v>
      </c>
      <c r="F52" s="9">
        <f t="shared" si="3"/>
        <v>538</v>
      </c>
      <c r="G52" s="9">
        <f t="shared" si="3"/>
        <v>1437</v>
      </c>
      <c r="H52" s="9">
        <f t="shared" si="3"/>
        <v>1975</v>
      </c>
      <c r="I52" s="9">
        <f t="shared" si="3"/>
        <v>1970</v>
      </c>
      <c r="J52" s="9">
        <f t="shared" si="3"/>
        <v>462165</v>
      </c>
      <c r="K52" s="9">
        <f t="shared" si="3"/>
        <v>64726</v>
      </c>
      <c r="L52" s="9">
        <f>SUM(L5:L50)</f>
        <v>526891</v>
      </c>
      <c r="M52" s="9">
        <f t="shared" si="3"/>
        <v>36197</v>
      </c>
    </row>
    <row r="53" spans="2:13" x14ac:dyDescent="0.3">
      <c r="E53" s="14"/>
      <c r="F53" s="14"/>
      <c r="J53" s="14"/>
      <c r="K53" s="14"/>
      <c r="L53" s="14"/>
      <c r="M53" s="14"/>
    </row>
    <row r="54" spans="2:13" x14ac:dyDescent="0.3">
      <c r="E54" s="14"/>
      <c r="F54" s="14"/>
      <c r="J54" s="14"/>
      <c r="K54" s="14"/>
      <c r="L54" s="14"/>
      <c r="M54" s="14"/>
    </row>
    <row r="55" spans="2:13" ht="13.95" customHeight="1" x14ac:dyDescent="0.3">
      <c r="C55" s="2" t="s">
        <v>36</v>
      </c>
      <c r="E55" s="14"/>
      <c r="F55" s="14"/>
      <c r="J55" s="14"/>
      <c r="K55" s="14"/>
      <c r="L55" s="14"/>
      <c r="M55" s="14"/>
    </row>
    <row r="56" spans="2:13" ht="13.95" customHeight="1" x14ac:dyDescent="0.3">
      <c r="E56" s="14"/>
      <c r="F56" s="14"/>
      <c r="J56" s="14"/>
      <c r="K56" s="14"/>
      <c r="L56" s="14"/>
      <c r="M56" s="14"/>
    </row>
    <row r="57" spans="2:13" ht="13.95" customHeight="1" x14ac:dyDescent="0.3">
      <c r="C57" s="15" t="s">
        <v>106</v>
      </c>
      <c r="D57" s="19">
        <v>42</v>
      </c>
      <c r="E57" s="20">
        <v>3779</v>
      </c>
      <c r="F57" s="20">
        <v>539</v>
      </c>
      <c r="G57" s="20">
        <v>1426</v>
      </c>
      <c r="H57" s="20">
        <v>1965</v>
      </c>
      <c r="I57" s="20">
        <v>1955</v>
      </c>
      <c r="J57" s="20">
        <v>428312</v>
      </c>
      <c r="K57" s="20">
        <v>62382</v>
      </c>
      <c r="L57" s="20">
        <v>490694</v>
      </c>
      <c r="M57" s="20"/>
    </row>
    <row r="58" spans="2:13" ht="13.95" customHeight="1" x14ac:dyDescent="0.3">
      <c r="C58" s="16" t="s">
        <v>107</v>
      </c>
      <c r="D58" s="25">
        <f>D52-D57</f>
        <v>0</v>
      </c>
      <c r="E58" s="25">
        <f t="shared" ref="E58:L58" si="4">E52-E57</f>
        <v>41</v>
      </c>
      <c r="F58" s="25">
        <f t="shared" si="4"/>
        <v>-1</v>
      </c>
      <c r="G58" s="25">
        <f t="shared" si="4"/>
        <v>11</v>
      </c>
      <c r="H58" s="25">
        <f t="shared" si="4"/>
        <v>10</v>
      </c>
      <c r="I58" s="25">
        <f t="shared" si="4"/>
        <v>15</v>
      </c>
      <c r="J58" s="25">
        <f t="shared" si="4"/>
        <v>33853</v>
      </c>
      <c r="K58" s="25">
        <f t="shared" si="4"/>
        <v>2344</v>
      </c>
      <c r="L58" s="25">
        <f t="shared" si="4"/>
        <v>36197</v>
      </c>
      <c r="M58" s="25"/>
    </row>
    <row r="59" spans="2:13" ht="13.95" customHeight="1" x14ac:dyDescent="0.3">
      <c r="C59" s="17" t="s">
        <v>34</v>
      </c>
      <c r="D59" s="25">
        <f>(D52/D57-1)*100</f>
        <v>0</v>
      </c>
      <c r="E59" s="25">
        <f t="shared" ref="E59:L59" si="5">(E52/E57-1)*100</f>
        <v>1.0849431066419779</v>
      </c>
      <c r="F59" s="25">
        <f t="shared" si="5"/>
        <v>-0.18552875695733162</v>
      </c>
      <c r="G59" s="25">
        <f t="shared" si="5"/>
        <v>0.77138849929874187</v>
      </c>
      <c r="H59" s="25">
        <f t="shared" si="5"/>
        <v>0.50890585241729624</v>
      </c>
      <c r="I59" s="25">
        <f t="shared" si="5"/>
        <v>0.76726342710997653</v>
      </c>
      <c r="J59" s="25">
        <f t="shared" si="5"/>
        <v>7.9038177776947549</v>
      </c>
      <c r="K59" s="25">
        <f t="shared" si="5"/>
        <v>3.7574941489532332</v>
      </c>
      <c r="L59" s="25">
        <f t="shared" si="5"/>
        <v>7.3766950482377913</v>
      </c>
      <c r="M59" s="25"/>
    </row>
    <row r="60" spans="2:13" ht="13.95" customHeight="1" x14ac:dyDescent="0.3">
      <c r="E60" s="14"/>
      <c r="F60" s="14"/>
      <c r="J60" s="14"/>
      <c r="K60" s="14"/>
      <c r="L60" s="14"/>
      <c r="M60" s="14"/>
    </row>
    <row r="61" spans="2:13" x14ac:dyDescent="0.3">
      <c r="C61" s="15" t="s">
        <v>78</v>
      </c>
      <c r="D61" s="19">
        <v>41</v>
      </c>
      <c r="E61" s="20">
        <v>3382</v>
      </c>
      <c r="F61" s="20">
        <v>557</v>
      </c>
      <c r="G61" s="20">
        <v>1464</v>
      </c>
      <c r="H61" s="20">
        <v>2021</v>
      </c>
      <c r="I61" s="20">
        <v>1881</v>
      </c>
      <c r="J61" s="20">
        <v>312057</v>
      </c>
      <c r="K61" s="20">
        <v>46988</v>
      </c>
      <c r="L61" s="20">
        <v>359045</v>
      </c>
      <c r="M61" s="20"/>
    </row>
    <row r="62" spans="2:13" x14ac:dyDescent="0.3">
      <c r="C62" s="16" t="s">
        <v>79</v>
      </c>
      <c r="D62" s="25">
        <v>1</v>
      </c>
      <c r="E62" s="25">
        <v>397</v>
      </c>
      <c r="F62" s="25">
        <v>-18</v>
      </c>
      <c r="G62" s="25">
        <v>-38</v>
      </c>
      <c r="H62" s="25">
        <v>-56</v>
      </c>
      <c r="I62" s="25">
        <v>74</v>
      </c>
      <c r="J62" s="25">
        <v>116255</v>
      </c>
      <c r="K62" s="25">
        <v>15394</v>
      </c>
      <c r="L62" s="25">
        <v>131649</v>
      </c>
      <c r="M62" s="25"/>
    </row>
    <row r="63" spans="2:13" x14ac:dyDescent="0.3">
      <c r="C63" s="17" t="s">
        <v>34</v>
      </c>
      <c r="D63" s="25">
        <v>2.4390243902439046</v>
      </c>
      <c r="E63" s="25">
        <v>11.738616203429931</v>
      </c>
      <c r="F63" s="25">
        <v>-3.2315978456014416</v>
      </c>
      <c r="G63" s="25">
        <v>-2.5956284153005438</v>
      </c>
      <c r="H63" s="25">
        <v>-2.7709054923305332</v>
      </c>
      <c r="I63" s="25">
        <v>3.9340776182881454</v>
      </c>
      <c r="J63" s="25">
        <v>37.254411854244587</v>
      </c>
      <c r="K63" s="25">
        <v>32.761556141993694</v>
      </c>
      <c r="L63" s="25">
        <v>36.666434569482931</v>
      </c>
      <c r="M63" s="25"/>
    </row>
    <row r="64" spans="2:13" x14ac:dyDescent="0.3">
      <c r="E64" s="14"/>
      <c r="F64" s="14"/>
      <c r="J64" s="14"/>
      <c r="K64" s="14"/>
      <c r="L64" s="14"/>
      <c r="M64" s="14"/>
    </row>
    <row r="65" spans="3:13" x14ac:dyDescent="0.3">
      <c r="C65" s="15" t="s">
        <v>68</v>
      </c>
      <c r="D65" s="19">
        <v>40</v>
      </c>
      <c r="E65" s="20">
        <v>3163</v>
      </c>
      <c r="F65" s="20">
        <v>515</v>
      </c>
      <c r="G65" s="20">
        <v>1238</v>
      </c>
      <c r="H65" s="20">
        <v>1753</v>
      </c>
      <c r="I65" s="20">
        <v>1657</v>
      </c>
      <c r="J65" s="20">
        <v>165620</v>
      </c>
      <c r="K65" s="20">
        <v>24363</v>
      </c>
      <c r="L65" s="20">
        <v>189983</v>
      </c>
      <c r="M65" s="20"/>
    </row>
    <row r="66" spans="3:13" x14ac:dyDescent="0.3">
      <c r="C66" s="16" t="s">
        <v>69</v>
      </c>
      <c r="D66" s="25">
        <v>1</v>
      </c>
      <c r="E66" s="25">
        <v>219</v>
      </c>
      <c r="F66" s="25">
        <v>42</v>
      </c>
      <c r="G66" s="25">
        <v>226</v>
      </c>
      <c r="H66" s="25">
        <v>268</v>
      </c>
      <c r="I66" s="25">
        <v>224</v>
      </c>
      <c r="J66" s="25">
        <v>146437</v>
      </c>
      <c r="K66" s="25">
        <v>22625</v>
      </c>
      <c r="L66" s="25">
        <v>169062</v>
      </c>
      <c r="M66" s="25"/>
    </row>
    <row r="67" spans="3:13" x14ac:dyDescent="0.3">
      <c r="C67" s="17" t="s">
        <v>34</v>
      </c>
      <c r="D67" s="25">
        <v>2.4999999999999911</v>
      </c>
      <c r="E67" s="25">
        <v>6.9238065128043091</v>
      </c>
      <c r="F67" s="25">
        <v>8.1553398058252355</v>
      </c>
      <c r="G67" s="25">
        <v>18.255250403877234</v>
      </c>
      <c r="H67" s="25">
        <v>15.288077581289228</v>
      </c>
      <c r="I67" s="25">
        <v>13.518406759203373</v>
      </c>
      <c r="J67" s="25">
        <v>88.41746165921991</v>
      </c>
      <c r="K67" s="25">
        <v>92.866231580675617</v>
      </c>
      <c r="L67" s="25">
        <v>88.987962080817766</v>
      </c>
      <c r="M67" s="25"/>
    </row>
    <row r="68" spans="3:13" x14ac:dyDescent="0.3">
      <c r="E68" s="14"/>
      <c r="F68" s="14"/>
      <c r="J68" s="14"/>
      <c r="K68" s="14"/>
      <c r="L68" s="14"/>
      <c r="M68" s="14"/>
    </row>
    <row r="69" spans="3:13" x14ac:dyDescent="0.3">
      <c r="C69" s="15" t="s">
        <v>61</v>
      </c>
      <c r="D69" s="19">
        <v>39</v>
      </c>
      <c r="E69" s="20">
        <v>2683</v>
      </c>
      <c r="F69" s="20">
        <v>508</v>
      </c>
      <c r="G69" s="20">
        <v>1064</v>
      </c>
      <c r="H69" s="20">
        <v>1572</v>
      </c>
      <c r="I69" s="20">
        <v>1513</v>
      </c>
      <c r="J69" s="20">
        <v>119057</v>
      </c>
      <c r="K69" s="20">
        <v>17339</v>
      </c>
      <c r="L69" s="20">
        <v>136396</v>
      </c>
      <c r="M69" s="20"/>
    </row>
    <row r="70" spans="3:13" x14ac:dyDescent="0.3">
      <c r="C70" s="16" t="s">
        <v>62</v>
      </c>
      <c r="D70" s="25">
        <v>1</v>
      </c>
      <c r="E70" s="25">
        <v>480</v>
      </c>
      <c r="F70" s="25">
        <v>7</v>
      </c>
      <c r="G70" s="25">
        <v>174</v>
      </c>
      <c r="H70" s="25">
        <v>181</v>
      </c>
      <c r="I70" s="25">
        <v>144</v>
      </c>
      <c r="J70" s="25">
        <v>46563</v>
      </c>
      <c r="K70" s="25">
        <v>7024</v>
      </c>
      <c r="L70" s="25">
        <v>53587</v>
      </c>
      <c r="M70" s="25"/>
    </row>
    <row r="71" spans="3:13" x14ac:dyDescent="0.3">
      <c r="C71" s="17" t="s">
        <v>34</v>
      </c>
      <c r="D71" s="25">
        <v>2.564102564102555</v>
      </c>
      <c r="E71" s="25">
        <v>17.890421170331727</v>
      </c>
      <c r="F71" s="25">
        <v>1.3779527559055094</v>
      </c>
      <c r="G71" s="25">
        <v>16.353383458646608</v>
      </c>
      <c r="H71" s="25">
        <v>11.513994910941472</v>
      </c>
      <c r="I71" s="25">
        <v>9.5175148711169832</v>
      </c>
      <c r="J71" s="25">
        <v>39.109838144754193</v>
      </c>
      <c r="K71" s="25">
        <v>40.509833323721089</v>
      </c>
      <c r="L71" s="25">
        <v>39.287809026657669</v>
      </c>
      <c r="M71" s="25"/>
    </row>
    <row r="72" spans="3:13" x14ac:dyDescent="0.3">
      <c r="E72" s="14"/>
      <c r="F72" s="14"/>
      <c r="J72" s="14"/>
      <c r="K72" s="14"/>
      <c r="L72" s="14"/>
      <c r="M72" s="14"/>
    </row>
    <row r="73" spans="3:13" x14ac:dyDescent="0.3">
      <c r="C73" s="15" t="s">
        <v>58</v>
      </c>
      <c r="D73" s="19">
        <v>37</v>
      </c>
      <c r="E73" s="20">
        <v>2388</v>
      </c>
      <c r="F73" s="20">
        <v>518</v>
      </c>
      <c r="G73" s="20">
        <v>964</v>
      </c>
      <c r="H73" s="20">
        <v>1482</v>
      </c>
      <c r="I73" s="20">
        <v>1234</v>
      </c>
      <c r="J73" s="20">
        <v>81970</v>
      </c>
      <c r="K73" s="20">
        <v>12012</v>
      </c>
      <c r="L73" s="20">
        <v>93982</v>
      </c>
      <c r="M73" s="20"/>
    </row>
    <row r="74" spans="3:13" x14ac:dyDescent="0.3">
      <c r="C74" s="16" t="s">
        <v>59</v>
      </c>
      <c r="D74" s="25">
        <v>4</v>
      </c>
      <c r="E74" s="25">
        <v>295</v>
      </c>
      <c r="F74" s="25">
        <v>-10</v>
      </c>
      <c r="G74" s="25">
        <v>100</v>
      </c>
      <c r="H74" s="25">
        <v>90</v>
      </c>
      <c r="I74" s="25">
        <v>279</v>
      </c>
      <c r="J74" s="25">
        <v>37087</v>
      </c>
      <c r="K74" s="25">
        <v>5327</v>
      </c>
      <c r="L74" s="25">
        <v>42414</v>
      </c>
      <c r="M74" s="25"/>
    </row>
    <row r="75" spans="3:13" x14ac:dyDescent="0.3">
      <c r="C75" s="17" t="s">
        <v>34</v>
      </c>
      <c r="D75" s="25">
        <v>5.4054054054053946</v>
      </c>
      <c r="E75" s="25">
        <v>12.353433835845905</v>
      </c>
      <c r="F75" s="25">
        <v>-1.9305019305019266</v>
      </c>
      <c r="G75" s="25">
        <v>10.373443983402497</v>
      </c>
      <c r="H75" s="25">
        <v>6.0728744939271273</v>
      </c>
      <c r="I75" s="25">
        <v>22.60940032414911</v>
      </c>
      <c r="J75" s="25">
        <v>45.244601683542761</v>
      </c>
      <c r="K75" s="25">
        <v>44.347319347319349</v>
      </c>
      <c r="L75" s="25">
        <v>45.129918495030964</v>
      </c>
      <c r="M75" s="25"/>
    </row>
    <row r="76" spans="3:13" x14ac:dyDescent="0.3">
      <c r="E76" s="14"/>
      <c r="F76" s="14"/>
      <c r="J76" s="14"/>
      <c r="K76" s="14"/>
      <c r="L76" s="14"/>
      <c r="M76" s="14"/>
    </row>
    <row r="77" spans="3:13" x14ac:dyDescent="0.3">
      <c r="C77" s="15" t="s">
        <v>54</v>
      </c>
      <c r="D77" s="19">
        <v>34</v>
      </c>
      <c r="E77" s="20">
        <v>1977</v>
      </c>
      <c r="F77" s="20">
        <v>472</v>
      </c>
      <c r="G77" s="20">
        <v>764</v>
      </c>
      <c r="H77" s="20">
        <v>1236</v>
      </c>
      <c r="I77" s="20">
        <v>1008</v>
      </c>
      <c r="J77" s="20">
        <v>52214</v>
      </c>
      <c r="K77" s="20">
        <v>7738</v>
      </c>
      <c r="L77" s="20">
        <v>59952</v>
      </c>
      <c r="M77" s="20"/>
    </row>
    <row r="78" spans="3:13" x14ac:dyDescent="0.3">
      <c r="C78" s="16" t="s">
        <v>55</v>
      </c>
      <c r="D78" s="23">
        <v>3</v>
      </c>
      <c r="E78" s="25">
        <v>411</v>
      </c>
      <c r="F78" s="25">
        <v>46</v>
      </c>
      <c r="G78" s="25">
        <v>200</v>
      </c>
      <c r="H78" s="25">
        <v>246</v>
      </c>
      <c r="I78" s="25">
        <v>226</v>
      </c>
      <c r="J78" s="25">
        <v>29756</v>
      </c>
      <c r="K78" s="25">
        <v>4274</v>
      </c>
      <c r="L78" s="25">
        <v>34030</v>
      </c>
      <c r="M78" s="25"/>
    </row>
    <row r="79" spans="3:13" x14ac:dyDescent="0.3">
      <c r="C79" s="17" t="s">
        <v>34</v>
      </c>
      <c r="D79" s="25">
        <v>8.8235294117646959</v>
      </c>
      <c r="E79" s="25">
        <v>20.789074355083457</v>
      </c>
      <c r="F79" s="25">
        <v>9.745762711864403</v>
      </c>
      <c r="G79" s="25">
        <v>26.178010471204182</v>
      </c>
      <c r="H79" s="25">
        <v>19.902912621359214</v>
      </c>
      <c r="I79" s="25">
        <v>22.420634920634932</v>
      </c>
      <c r="J79" s="25">
        <v>56.988547132952846</v>
      </c>
      <c r="K79" s="25">
        <v>55.233910571207034</v>
      </c>
      <c r="L79" s="25">
        <v>56.762076327728849</v>
      </c>
      <c r="M79" s="25"/>
    </row>
    <row r="80" spans="3:13" x14ac:dyDescent="0.3">
      <c r="E80" s="14"/>
      <c r="F80" s="14"/>
      <c r="J80" s="14"/>
      <c r="K80" s="14"/>
      <c r="L80" s="14"/>
      <c r="M80" s="14"/>
    </row>
    <row r="81" spans="2:13" x14ac:dyDescent="0.3">
      <c r="C81" s="15" t="s">
        <v>45</v>
      </c>
      <c r="D81" s="19">
        <v>32</v>
      </c>
      <c r="E81" s="20">
        <v>1685</v>
      </c>
      <c r="F81" s="20">
        <v>325</v>
      </c>
      <c r="G81" s="20">
        <v>423</v>
      </c>
      <c r="H81" s="20"/>
      <c r="I81" s="20">
        <v>803</v>
      </c>
      <c r="J81" s="20">
        <v>22182</v>
      </c>
      <c r="K81" s="20">
        <v>2280</v>
      </c>
      <c r="L81" s="20">
        <v>24462</v>
      </c>
      <c r="M81" s="20"/>
    </row>
    <row r="82" spans="2:13" x14ac:dyDescent="0.3">
      <c r="C82" s="16" t="s">
        <v>47</v>
      </c>
      <c r="D82" s="23">
        <v>9</v>
      </c>
      <c r="E82" s="25">
        <v>292</v>
      </c>
      <c r="F82" s="25">
        <v>147</v>
      </c>
      <c r="G82" s="25">
        <v>341</v>
      </c>
      <c r="H82" s="25">
        <v>1236</v>
      </c>
      <c r="I82" s="25">
        <v>205</v>
      </c>
      <c r="J82" s="25">
        <v>30032</v>
      </c>
      <c r="K82" s="25">
        <v>5458</v>
      </c>
      <c r="L82" s="25">
        <v>35490</v>
      </c>
      <c r="M82" s="25"/>
    </row>
    <row r="83" spans="2:13" x14ac:dyDescent="0.3">
      <c r="C83" s="17" t="s">
        <v>34</v>
      </c>
      <c r="D83" s="25">
        <v>6.25</v>
      </c>
      <c r="E83" s="25">
        <v>17.32937685459941</v>
      </c>
      <c r="F83" s="25">
        <v>45.230769230769226</v>
      </c>
      <c r="G83" s="25">
        <v>80.614657210401887</v>
      </c>
      <c r="H83" s="25"/>
      <c r="I83" s="25">
        <v>25.529265255292643</v>
      </c>
      <c r="J83" s="25">
        <v>135.38905418808039</v>
      </c>
      <c r="K83" s="25">
        <v>239.38596491228071</v>
      </c>
      <c r="L83" s="25">
        <v>145.0821682609762</v>
      </c>
      <c r="M83" s="25"/>
    </row>
    <row r="84" spans="2:13" x14ac:dyDescent="0.3">
      <c r="E84" s="14"/>
      <c r="J84" s="14"/>
      <c r="K84" s="14"/>
      <c r="L84" s="14"/>
      <c r="M84" s="14"/>
    </row>
    <row r="85" spans="2:13" s="22" customFormat="1" x14ac:dyDescent="0.3">
      <c r="B85" s="18"/>
      <c r="C85" s="15" t="s">
        <v>33</v>
      </c>
      <c r="D85" s="19">
        <v>27</v>
      </c>
      <c r="E85" s="20">
        <v>1254</v>
      </c>
      <c r="F85" s="20">
        <v>182</v>
      </c>
      <c r="G85" s="21" t="s">
        <v>35</v>
      </c>
      <c r="H85" s="21"/>
      <c r="I85" s="20">
        <v>204</v>
      </c>
      <c r="J85" s="20">
        <v>4726</v>
      </c>
      <c r="K85" s="20">
        <v>430</v>
      </c>
      <c r="L85" s="20">
        <v>5156</v>
      </c>
      <c r="M85" s="20"/>
    </row>
    <row r="86" spans="2:13" x14ac:dyDescent="0.3">
      <c r="C86" s="16" t="s">
        <v>46</v>
      </c>
      <c r="D86" s="24">
        <v>5</v>
      </c>
      <c r="E86" s="25">
        <v>431</v>
      </c>
      <c r="F86" s="25">
        <v>143</v>
      </c>
      <c r="G86" s="26" t="s">
        <v>35</v>
      </c>
      <c r="H86" s="26"/>
      <c r="I86" s="25">
        <v>599</v>
      </c>
      <c r="J86" s="25">
        <v>17456</v>
      </c>
      <c r="K86" s="25">
        <v>1850</v>
      </c>
      <c r="L86" s="25">
        <v>19306</v>
      </c>
      <c r="M86" s="25"/>
    </row>
    <row r="87" spans="2:13" hidden="1" x14ac:dyDescent="0.3">
      <c r="C87" s="17" t="s">
        <v>34</v>
      </c>
      <c r="D87" s="30">
        <f>(D81/D85-1)*100</f>
        <v>18.518518518518512</v>
      </c>
      <c r="E87" s="30">
        <f t="shared" ref="E87:K87" si="6">(E81/E85-1)*100</f>
        <v>34.370015948963314</v>
      </c>
      <c r="F87" s="30">
        <f t="shared" si="6"/>
        <v>78.571428571428584</v>
      </c>
      <c r="G87" s="26" t="s">
        <v>35</v>
      </c>
      <c r="H87" s="30"/>
      <c r="I87" s="30">
        <f t="shared" si="6"/>
        <v>293.62745098039215</v>
      </c>
      <c r="J87" s="30">
        <f t="shared" si="6"/>
        <v>369.36098180279305</v>
      </c>
      <c r="K87" s="30">
        <f t="shared" si="6"/>
        <v>430.23255813953483</v>
      </c>
      <c r="L87" s="30"/>
      <c r="M87" s="30"/>
    </row>
    <row r="89" spans="2:13" x14ac:dyDescent="0.3">
      <c r="C89" s="12"/>
      <c r="D89" s="12"/>
      <c r="J89" s="12"/>
      <c r="K89" s="12"/>
      <c r="L89" s="12"/>
      <c r="M89" s="12"/>
    </row>
    <row r="90" spans="2:13" x14ac:dyDescent="0.3">
      <c r="C90" s="12"/>
      <c r="D90" s="12"/>
    </row>
    <row r="91" spans="2:13" ht="35.25" customHeight="1" x14ac:dyDescent="0.3">
      <c r="C91" s="41" t="s">
        <v>94</v>
      </c>
      <c r="D91" s="41"/>
      <c r="E91" s="41"/>
      <c r="F91" s="33">
        <f>Посещаемость!C3</f>
        <v>2195328</v>
      </c>
      <c r="J91" s="31"/>
    </row>
    <row r="92" spans="2:13" ht="31.5" customHeight="1" x14ac:dyDescent="0.3">
      <c r="C92" s="41" t="s">
        <v>93</v>
      </c>
      <c r="D92" s="41"/>
      <c r="E92" s="41"/>
      <c r="F92" s="33">
        <f>Посещаемость!D3</f>
        <v>9756744</v>
      </c>
    </row>
  </sheetData>
  <autoFilter ref="B4:M4" xr:uid="{00000000-0001-0000-0000-000000000000}"/>
  <customSheetViews>
    <customSheetView guid="{C03D6CE7-2375-4FE4-BFF2-1C99A7E182E8}" scale="70" showPageBreaks="1" fitToPage="1" showAutoFilter="1" hiddenRows="1">
      <pane ySplit="5" topLeftCell="A6" activePane="bottomLeft" state="frozen"/>
      <selection pane="bottomLeft" activeCell="C7" sqref="C7"/>
      <pageMargins left="0.25" right="0.25" top="0.75" bottom="0.75" header="0.3" footer="0.3"/>
      <pageSetup paperSize="9" scale="32" orientation="portrait" r:id="rId1"/>
      <autoFilter ref="B4:M4" xr:uid="{2D1CF22C-05FA-43D7-A6A6-3B51890F7875}"/>
    </customSheetView>
    <customSheetView guid="{EBA208BE-994F-4B71-BBB1-0D0AE69C1287}" scale="60" showPageBreaks="1" fitToPage="1" showAutoFilter="1" hiddenColumns="1">
      <pane ySplit="5" topLeftCell="A38" activePane="bottomLeft" state="frozen"/>
      <selection pane="bottomLeft" activeCell="R40" sqref="R40"/>
      <pageMargins left="0.25" right="0.25" top="0.75" bottom="0.75" header="0.3" footer="0.3"/>
      <pageSetup paperSize="9" scale="32" orientation="portrait" r:id="rId2"/>
      <autoFilter ref="B4:N48" xr:uid="{F6A7B2FB-6DEC-4913-91CF-124EFF4F2ADA}">
        <filterColumn colId="5" showButton="0"/>
        <filterColumn colId="6" showButton="0"/>
        <filterColumn colId="7" showButton="0"/>
        <filterColumn colId="8" showButton="0"/>
      </autoFilter>
    </customSheetView>
    <customSheetView guid="{C9E57850-5E24-4BFD-941E-39128431F9CB}" scale="60" fitToPage="1" showAutoFilter="1" hiddenColumns="1">
      <pane ySplit="5" topLeftCell="A15" activePane="bottomLeft" state="frozen"/>
      <selection pane="bottomLeft" activeCell="AB22" sqref="AB22"/>
      <pageMargins left="0.25" right="0.25" top="0.75" bottom="0.75" header="0.3" footer="0.3"/>
      <pageSetup paperSize="9" scale="33" orientation="portrait" r:id="rId3"/>
      <autoFilter ref="B4:N48" xr:uid="{DD11D6BB-0C99-4130-93FA-F7944E007935}">
        <filterColumn colId="5" showButton="0"/>
        <filterColumn colId="6" showButton="0"/>
        <filterColumn colId="7" showButton="0"/>
        <filterColumn colId="8" showButton="0"/>
      </autoFilter>
    </customSheetView>
    <customSheetView guid="{1B315EB0-36BB-4980-A70A-D5BD32CACB69}" scale="85" fitToPage="1" hiddenColumns="1">
      <pane ySplit="5" topLeftCell="A30" activePane="bottomLeft" state="frozen"/>
      <selection pane="bottomLeft" activeCell="N22" sqref="N22"/>
      <pageMargins left="0.25" right="0.25" top="0.75" bottom="0.75" header="0.3" footer="0.3"/>
      <pageSetup paperSize="9" scale="46" orientation="portrait" r:id="rId4"/>
    </customSheetView>
    <customSheetView guid="{70A3DC77-7F5E-2A48-8D62-A9C9C569B277}" showPageBreaks="1" fitToPage="1" hiddenColumns="1">
      <pane ySplit="5" topLeftCell="A6" activePane="bottomLeft" state="frozen"/>
      <selection pane="bottomLeft" activeCell="N8" sqref="N8"/>
      <pageMargins left="0.25" right="0.25" top="0.75" bottom="0.75" header="0.3" footer="0.3"/>
      <pageSetup paperSize="9" scale="33" orientation="portrait" r:id="rId5"/>
    </customSheetView>
    <customSheetView guid="{8ED72CEC-B349-4DEA-A9FA-C8BD2C7FB4FF}" scale="60" fitToPage="1">
      <pane ySplit="3" topLeftCell="A4" activePane="bottomLeft" state="frozen"/>
      <selection pane="bottomLeft" activeCell="N53" sqref="N53"/>
      <pageMargins left="0.25" right="0.25" top="0.75" bottom="0.75" header="0.3" footer="0.3"/>
      <pageSetup paperSize="9" scale="34" orientation="portrait" r:id="rId6"/>
    </customSheetView>
  </customSheetViews>
  <mergeCells count="3">
    <mergeCell ref="B2:K2"/>
    <mergeCell ref="C91:E91"/>
    <mergeCell ref="C92:E92"/>
  </mergeCells>
  <pageMargins left="0.25" right="0.25" top="0.75" bottom="0.75" header="0.3" footer="0.3"/>
  <pageSetup paperSize="9" scale="2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3F21-0C6F-4088-9B61-718E46BC5F61}">
  <dimension ref="B1:D320"/>
  <sheetViews>
    <sheetView topLeftCell="A299" workbookViewId="0">
      <selection activeCell="D320" sqref="D320"/>
    </sheetView>
  </sheetViews>
  <sheetFormatPr defaultColWidth="8.77734375" defaultRowHeight="14.4" x14ac:dyDescent="0.3"/>
  <cols>
    <col min="2" max="2" width="19.44140625" customWidth="1"/>
    <col min="3" max="3" width="32.44140625" customWidth="1"/>
    <col min="4" max="4" width="34.44140625" customWidth="1"/>
  </cols>
  <sheetData>
    <row r="1" spans="2:4" x14ac:dyDescent="0.3">
      <c r="C1" t="str">
        <f>TRIM(C2)</f>
        <v>Число посетителей Реестра nok-nark.ru с 1января 2017г.</v>
      </c>
    </row>
    <row r="2" spans="2:4" ht="46.8" x14ac:dyDescent="0.3">
      <c r="B2" s="28" t="s">
        <v>48</v>
      </c>
      <c r="C2" s="28" t="s">
        <v>90</v>
      </c>
      <c r="D2" s="28" t="s">
        <v>91</v>
      </c>
    </row>
    <row r="3" spans="2:4" ht="46.8" x14ac:dyDescent="0.3">
      <c r="B3" s="28" t="s">
        <v>92</v>
      </c>
      <c r="C3" s="39">
        <f>SUM(C4:C672)</f>
        <v>2195328</v>
      </c>
      <c r="D3" s="39">
        <f>SUM(D4:D325)</f>
        <v>9756744</v>
      </c>
    </row>
    <row r="4" spans="2:4" ht="15.6" x14ac:dyDescent="0.3">
      <c r="B4" s="29">
        <v>43476</v>
      </c>
      <c r="C4" s="9">
        <v>164774</v>
      </c>
      <c r="D4" s="9">
        <v>962514</v>
      </c>
    </row>
    <row r="5" spans="2:4" ht="15.6" x14ac:dyDescent="0.3">
      <c r="B5" s="29">
        <v>43483</v>
      </c>
      <c r="C5" s="9">
        <v>2766</v>
      </c>
      <c r="D5" s="9">
        <v>12770</v>
      </c>
    </row>
    <row r="6" spans="2:4" ht="15.6" x14ac:dyDescent="0.3">
      <c r="B6" s="29">
        <v>43490</v>
      </c>
      <c r="C6" s="9">
        <v>2887</v>
      </c>
      <c r="D6" s="9">
        <v>16751</v>
      </c>
    </row>
    <row r="7" spans="2:4" ht="15.6" x14ac:dyDescent="0.3">
      <c r="B7" s="29">
        <v>43497</v>
      </c>
      <c r="C7" s="9">
        <v>3670</v>
      </c>
      <c r="D7" s="9">
        <v>16653</v>
      </c>
    </row>
    <row r="8" spans="2:4" ht="15.6" x14ac:dyDescent="0.3">
      <c r="B8" s="29">
        <v>43504</v>
      </c>
      <c r="C8" s="9">
        <v>4011</v>
      </c>
      <c r="D8" s="9">
        <v>16947</v>
      </c>
    </row>
    <row r="9" spans="2:4" ht="15.6" x14ac:dyDescent="0.3">
      <c r="B9" s="29">
        <v>43511</v>
      </c>
      <c r="C9" s="9">
        <v>3933</v>
      </c>
      <c r="D9" s="9">
        <v>15910</v>
      </c>
    </row>
    <row r="10" spans="2:4" ht="15.6" x14ac:dyDescent="0.3">
      <c r="B10" s="29">
        <v>43518</v>
      </c>
      <c r="C10" s="9">
        <v>3820</v>
      </c>
      <c r="D10" s="9">
        <v>15814</v>
      </c>
    </row>
    <row r="11" spans="2:4" ht="15.6" x14ac:dyDescent="0.3">
      <c r="B11" s="29">
        <v>43525</v>
      </c>
      <c r="C11" s="9">
        <v>4036</v>
      </c>
      <c r="D11" s="9">
        <v>18530</v>
      </c>
    </row>
    <row r="12" spans="2:4" ht="15.6" x14ac:dyDescent="0.3">
      <c r="B12" s="29">
        <v>43472</v>
      </c>
      <c r="C12" s="9">
        <v>3253</v>
      </c>
      <c r="D12" s="9">
        <v>15437</v>
      </c>
    </row>
    <row r="13" spans="2:4" ht="15.6" x14ac:dyDescent="0.3">
      <c r="B13" s="29">
        <v>43511</v>
      </c>
      <c r="C13" s="9">
        <v>3802</v>
      </c>
      <c r="D13" s="9">
        <v>16995</v>
      </c>
    </row>
    <row r="14" spans="2:4" ht="15.6" x14ac:dyDescent="0.3">
      <c r="B14" s="29">
        <v>43546</v>
      </c>
      <c r="C14" s="9">
        <v>4500</v>
      </c>
      <c r="D14" s="9">
        <v>20059</v>
      </c>
    </row>
    <row r="15" spans="2:4" ht="15.6" x14ac:dyDescent="0.3">
      <c r="B15" s="29">
        <v>43553</v>
      </c>
      <c r="C15" s="9">
        <v>4176</v>
      </c>
      <c r="D15" s="9">
        <v>18506</v>
      </c>
    </row>
    <row r="16" spans="2:4" ht="15.6" x14ac:dyDescent="0.3">
      <c r="B16" s="29">
        <v>43560</v>
      </c>
      <c r="C16" s="9">
        <v>3968</v>
      </c>
      <c r="D16" s="9">
        <v>17537</v>
      </c>
    </row>
    <row r="17" spans="2:4" ht="15.6" x14ac:dyDescent="0.3">
      <c r="B17" s="29">
        <v>43567</v>
      </c>
      <c r="C17" s="9">
        <v>4108</v>
      </c>
      <c r="D17" s="9">
        <v>17529</v>
      </c>
    </row>
    <row r="18" spans="2:4" ht="15.6" x14ac:dyDescent="0.3">
      <c r="B18" s="29">
        <v>43574</v>
      </c>
      <c r="C18" s="9">
        <v>3878</v>
      </c>
      <c r="D18" s="9">
        <v>16676</v>
      </c>
    </row>
    <row r="19" spans="2:4" ht="15.6" x14ac:dyDescent="0.3">
      <c r="B19" s="29">
        <v>43581</v>
      </c>
      <c r="C19" s="9">
        <v>3922</v>
      </c>
      <c r="D19" s="9">
        <v>17157</v>
      </c>
    </row>
    <row r="20" spans="2:4" ht="15.6" x14ac:dyDescent="0.3">
      <c r="B20" s="29">
        <v>43602</v>
      </c>
      <c r="C20" s="9">
        <v>5647</v>
      </c>
      <c r="D20" s="9">
        <v>23834</v>
      </c>
    </row>
    <row r="21" spans="2:4" ht="15.6" x14ac:dyDescent="0.3">
      <c r="B21" s="29">
        <v>43609</v>
      </c>
      <c r="C21" s="9">
        <v>4246</v>
      </c>
      <c r="D21" s="9">
        <v>20825</v>
      </c>
    </row>
    <row r="22" spans="2:4" ht="15.6" x14ac:dyDescent="0.3">
      <c r="B22" s="29">
        <v>43616</v>
      </c>
      <c r="C22" s="9">
        <v>4270</v>
      </c>
      <c r="D22" s="9">
        <v>18327</v>
      </c>
    </row>
    <row r="23" spans="2:4" ht="15.6" x14ac:dyDescent="0.3">
      <c r="B23" s="29">
        <v>43623</v>
      </c>
      <c r="C23" s="9">
        <v>3962</v>
      </c>
      <c r="D23" s="9">
        <v>18978</v>
      </c>
    </row>
    <row r="24" spans="2:4" ht="15.6" x14ac:dyDescent="0.3">
      <c r="B24" s="29">
        <v>43630</v>
      </c>
      <c r="C24" s="9">
        <v>3214</v>
      </c>
      <c r="D24" s="9">
        <v>15606</v>
      </c>
    </row>
    <row r="25" spans="2:4" ht="15.6" x14ac:dyDescent="0.3">
      <c r="B25" s="29">
        <v>43637</v>
      </c>
      <c r="C25" s="9">
        <v>4138</v>
      </c>
      <c r="D25" s="9">
        <v>20504</v>
      </c>
    </row>
    <row r="26" spans="2:4" ht="15.6" x14ac:dyDescent="0.3">
      <c r="B26" s="29">
        <v>43644</v>
      </c>
      <c r="C26" s="9">
        <v>3969</v>
      </c>
      <c r="D26" s="9">
        <v>17817</v>
      </c>
    </row>
    <row r="27" spans="2:4" ht="15.6" x14ac:dyDescent="0.3">
      <c r="B27" s="29">
        <v>43651</v>
      </c>
      <c r="C27" s="9">
        <v>4002</v>
      </c>
      <c r="D27" s="9">
        <v>16762</v>
      </c>
    </row>
    <row r="28" spans="2:4" ht="15.6" x14ac:dyDescent="0.3">
      <c r="B28" s="29">
        <v>43658</v>
      </c>
      <c r="C28" s="9">
        <v>4238</v>
      </c>
      <c r="D28" s="9">
        <v>18460</v>
      </c>
    </row>
    <row r="29" spans="2:4" ht="15.6" x14ac:dyDescent="0.3">
      <c r="B29" s="29">
        <v>43665</v>
      </c>
      <c r="C29" s="9">
        <v>3575</v>
      </c>
      <c r="D29" s="9">
        <v>16707</v>
      </c>
    </row>
    <row r="30" spans="2:4" ht="15.6" x14ac:dyDescent="0.3">
      <c r="B30" s="29">
        <v>43672</v>
      </c>
      <c r="C30" s="9">
        <v>3442</v>
      </c>
      <c r="D30" s="9">
        <v>17711</v>
      </c>
    </row>
    <row r="31" spans="2:4" ht="15.6" x14ac:dyDescent="0.3">
      <c r="B31" s="29">
        <v>43679</v>
      </c>
      <c r="C31" s="9">
        <v>3473</v>
      </c>
      <c r="D31" s="9">
        <v>16034</v>
      </c>
    </row>
    <row r="32" spans="2:4" ht="15.6" x14ac:dyDescent="0.3">
      <c r="B32" s="29">
        <v>43686</v>
      </c>
      <c r="C32" s="9">
        <v>2759</v>
      </c>
      <c r="D32" s="9">
        <v>10428</v>
      </c>
    </row>
    <row r="33" spans="2:4" ht="15.6" x14ac:dyDescent="0.3">
      <c r="B33" s="29">
        <v>43693</v>
      </c>
      <c r="C33" s="9">
        <v>3626</v>
      </c>
      <c r="D33" s="9">
        <v>15804</v>
      </c>
    </row>
    <row r="34" spans="2:4" ht="15.6" x14ac:dyDescent="0.3">
      <c r="B34" s="29">
        <v>43700</v>
      </c>
      <c r="C34" s="9">
        <v>3740</v>
      </c>
      <c r="D34" s="9">
        <v>17501</v>
      </c>
    </row>
    <row r="35" spans="2:4" ht="15.6" x14ac:dyDescent="0.3">
      <c r="B35" s="29">
        <v>43707</v>
      </c>
      <c r="C35" s="9">
        <v>3862</v>
      </c>
      <c r="D35" s="9">
        <v>14343</v>
      </c>
    </row>
    <row r="36" spans="2:4" ht="15.6" x14ac:dyDescent="0.3">
      <c r="B36" s="29">
        <v>43714</v>
      </c>
      <c r="C36" s="9">
        <v>3836</v>
      </c>
      <c r="D36" s="9">
        <v>17404</v>
      </c>
    </row>
    <row r="37" spans="2:4" ht="15.6" x14ac:dyDescent="0.3">
      <c r="B37" s="29">
        <v>43721</v>
      </c>
      <c r="C37" s="9">
        <v>4195</v>
      </c>
      <c r="D37" s="9">
        <v>18025</v>
      </c>
    </row>
    <row r="38" spans="2:4" ht="15.6" x14ac:dyDescent="0.3">
      <c r="B38" s="29">
        <v>43728</v>
      </c>
      <c r="C38" s="9">
        <v>4231</v>
      </c>
      <c r="D38" s="9">
        <v>18077</v>
      </c>
    </row>
    <row r="39" spans="2:4" ht="15.6" x14ac:dyDescent="0.3">
      <c r="B39" s="29">
        <v>43735</v>
      </c>
      <c r="C39" s="9">
        <v>4386</v>
      </c>
      <c r="D39" s="9">
        <v>19330</v>
      </c>
    </row>
    <row r="40" spans="2:4" ht="15.6" x14ac:dyDescent="0.3">
      <c r="B40" s="29">
        <v>43742</v>
      </c>
      <c r="C40" s="9">
        <v>4293</v>
      </c>
      <c r="D40" s="9">
        <v>18364</v>
      </c>
    </row>
    <row r="41" spans="2:4" ht="15.6" x14ac:dyDescent="0.3">
      <c r="B41" s="29">
        <v>43749</v>
      </c>
      <c r="C41" s="9">
        <v>4868</v>
      </c>
      <c r="D41" s="9">
        <v>21785</v>
      </c>
    </row>
    <row r="42" spans="2:4" ht="15.6" x14ac:dyDescent="0.3">
      <c r="B42" s="29">
        <v>43756</v>
      </c>
      <c r="C42" s="9">
        <v>5098</v>
      </c>
      <c r="D42" s="9">
        <v>20834</v>
      </c>
    </row>
    <row r="43" spans="2:4" ht="15.6" x14ac:dyDescent="0.3">
      <c r="B43" s="29">
        <v>43763</v>
      </c>
      <c r="C43" s="9">
        <v>5516</v>
      </c>
      <c r="D43" s="9">
        <v>28582</v>
      </c>
    </row>
    <row r="44" spans="2:4" ht="15.6" x14ac:dyDescent="0.3">
      <c r="B44" s="29">
        <v>43770</v>
      </c>
      <c r="C44" s="9">
        <v>5574</v>
      </c>
      <c r="D44" s="9">
        <v>26428</v>
      </c>
    </row>
    <row r="45" spans="2:4" ht="15.6" x14ac:dyDescent="0.3">
      <c r="B45" s="29">
        <v>43777</v>
      </c>
      <c r="C45" s="9">
        <v>4726</v>
      </c>
      <c r="D45" s="9">
        <v>21911</v>
      </c>
    </row>
    <row r="46" spans="2:4" ht="15.6" x14ac:dyDescent="0.3">
      <c r="B46" s="29">
        <v>43784</v>
      </c>
      <c r="C46" s="9">
        <v>6505</v>
      </c>
      <c r="D46" s="9">
        <v>27950</v>
      </c>
    </row>
    <row r="47" spans="2:4" ht="15.6" x14ac:dyDescent="0.3">
      <c r="B47" s="29">
        <v>43791</v>
      </c>
      <c r="C47" s="9">
        <v>6031</v>
      </c>
      <c r="D47" s="9">
        <v>28643</v>
      </c>
    </row>
    <row r="48" spans="2:4" ht="15.6" x14ac:dyDescent="0.3">
      <c r="B48" s="29">
        <v>43798</v>
      </c>
      <c r="C48" s="9">
        <v>5798</v>
      </c>
      <c r="D48" s="9">
        <v>26605</v>
      </c>
    </row>
    <row r="49" spans="2:4" ht="15.6" x14ac:dyDescent="0.3">
      <c r="B49" s="29">
        <v>43805</v>
      </c>
      <c r="C49" s="9">
        <v>5568</v>
      </c>
      <c r="D49" s="9">
        <v>28497</v>
      </c>
    </row>
    <row r="50" spans="2:4" ht="15.6" x14ac:dyDescent="0.3">
      <c r="B50" s="29">
        <v>43812</v>
      </c>
      <c r="C50" s="9">
        <v>5749</v>
      </c>
      <c r="D50" s="9">
        <v>28866</v>
      </c>
    </row>
    <row r="51" spans="2:4" ht="15.6" x14ac:dyDescent="0.3">
      <c r="B51" s="29">
        <v>43819</v>
      </c>
      <c r="C51" s="9">
        <v>5250</v>
      </c>
      <c r="D51" s="9">
        <v>29800</v>
      </c>
    </row>
    <row r="52" spans="2:4" ht="15.6" x14ac:dyDescent="0.3">
      <c r="B52" s="29">
        <v>43830</v>
      </c>
      <c r="C52" s="9">
        <v>6470</v>
      </c>
      <c r="D52" s="9">
        <v>34400</v>
      </c>
    </row>
    <row r="53" spans="2:4" ht="15.6" x14ac:dyDescent="0.3">
      <c r="B53" s="29">
        <v>43847</v>
      </c>
      <c r="C53" s="9">
        <v>4675</v>
      </c>
      <c r="D53" s="9">
        <v>23857</v>
      </c>
    </row>
    <row r="54" spans="2:4" ht="15.6" x14ac:dyDescent="0.3">
      <c r="B54" s="29">
        <v>43854</v>
      </c>
      <c r="C54" s="9">
        <v>5197</v>
      </c>
      <c r="D54" s="9">
        <v>22088</v>
      </c>
    </row>
    <row r="55" spans="2:4" ht="15.6" x14ac:dyDescent="0.3">
      <c r="B55" s="29">
        <v>43861</v>
      </c>
      <c r="C55" s="9">
        <v>5083</v>
      </c>
      <c r="D55" s="9">
        <v>22090</v>
      </c>
    </row>
    <row r="56" spans="2:4" ht="15.6" x14ac:dyDescent="0.3">
      <c r="B56" s="29">
        <v>43868</v>
      </c>
      <c r="C56" s="9">
        <v>5184</v>
      </c>
      <c r="D56" s="9">
        <v>23649</v>
      </c>
    </row>
    <row r="57" spans="2:4" ht="15.6" x14ac:dyDescent="0.3">
      <c r="B57" s="29">
        <v>43875</v>
      </c>
      <c r="C57" s="9">
        <v>5533</v>
      </c>
      <c r="D57" s="9">
        <v>21884</v>
      </c>
    </row>
    <row r="58" spans="2:4" ht="15.6" x14ac:dyDescent="0.3">
      <c r="B58" s="29">
        <v>43882</v>
      </c>
      <c r="C58" s="9">
        <v>5408</v>
      </c>
      <c r="D58" s="9">
        <v>23680</v>
      </c>
    </row>
    <row r="59" spans="2:4" ht="15.6" x14ac:dyDescent="0.3">
      <c r="B59" s="29">
        <v>43896</v>
      </c>
      <c r="C59" s="9">
        <v>4862</v>
      </c>
      <c r="D59" s="9">
        <v>19077</v>
      </c>
    </row>
    <row r="60" spans="2:4" ht="15.6" x14ac:dyDescent="0.3">
      <c r="B60" s="29">
        <v>43903</v>
      </c>
      <c r="C60" s="9">
        <v>4081</v>
      </c>
      <c r="D60" s="9">
        <v>18528</v>
      </c>
    </row>
    <row r="61" spans="2:4" ht="15.6" x14ac:dyDescent="0.3">
      <c r="B61" s="29">
        <v>43910</v>
      </c>
      <c r="C61" s="9">
        <v>4830</v>
      </c>
      <c r="D61" s="9">
        <v>23962</v>
      </c>
    </row>
    <row r="62" spans="2:4" ht="15.6" x14ac:dyDescent="0.3">
      <c r="B62" s="29">
        <v>43917</v>
      </c>
      <c r="C62" s="9">
        <v>3896</v>
      </c>
      <c r="D62" s="9">
        <v>16812</v>
      </c>
    </row>
    <row r="63" spans="2:4" ht="15.6" x14ac:dyDescent="0.3">
      <c r="B63" s="29">
        <v>43921</v>
      </c>
      <c r="C63" s="9">
        <v>3252</v>
      </c>
      <c r="D63" s="9">
        <v>16801</v>
      </c>
    </row>
    <row r="64" spans="2:4" ht="15.6" x14ac:dyDescent="0.3">
      <c r="B64" s="29">
        <v>43924</v>
      </c>
      <c r="C64" s="9">
        <v>2056</v>
      </c>
      <c r="D64" s="9">
        <v>10184</v>
      </c>
    </row>
    <row r="65" spans="2:4" ht="15.6" x14ac:dyDescent="0.3">
      <c r="B65" s="29">
        <v>43931</v>
      </c>
      <c r="C65" s="9">
        <v>2336</v>
      </c>
      <c r="D65" s="9">
        <v>11111</v>
      </c>
    </row>
    <row r="66" spans="2:4" ht="15.6" x14ac:dyDescent="0.3">
      <c r="B66" s="29">
        <v>43938</v>
      </c>
      <c r="C66" s="9">
        <v>3035</v>
      </c>
      <c r="D66" s="9">
        <v>14343</v>
      </c>
    </row>
    <row r="67" spans="2:4" ht="15.6" x14ac:dyDescent="0.3">
      <c r="B67" s="29">
        <v>43951</v>
      </c>
      <c r="C67" s="9">
        <v>4178</v>
      </c>
      <c r="D67" s="9">
        <v>16583</v>
      </c>
    </row>
    <row r="68" spans="2:4" ht="15.6" x14ac:dyDescent="0.3">
      <c r="B68" s="29">
        <v>43959</v>
      </c>
      <c r="C68" s="9">
        <v>2103</v>
      </c>
      <c r="D68" s="9">
        <v>10111</v>
      </c>
    </row>
    <row r="69" spans="2:4" ht="15.6" x14ac:dyDescent="0.3">
      <c r="B69" s="29">
        <v>43966</v>
      </c>
      <c r="C69" s="9">
        <v>2560</v>
      </c>
      <c r="D69" s="9">
        <v>10139</v>
      </c>
    </row>
    <row r="70" spans="2:4" ht="15.6" x14ac:dyDescent="0.3">
      <c r="B70" s="29">
        <v>43973</v>
      </c>
      <c r="C70" s="9">
        <v>2329</v>
      </c>
      <c r="D70" s="9">
        <v>12544</v>
      </c>
    </row>
    <row r="71" spans="2:4" ht="15.6" x14ac:dyDescent="0.3">
      <c r="B71" s="29">
        <v>43980</v>
      </c>
      <c r="C71" s="9">
        <v>3373</v>
      </c>
      <c r="D71" s="9">
        <v>10859</v>
      </c>
    </row>
    <row r="72" spans="2:4" ht="15.6" x14ac:dyDescent="0.3">
      <c r="B72" s="29">
        <v>43987</v>
      </c>
      <c r="C72" s="9">
        <v>3518</v>
      </c>
      <c r="D72" s="9">
        <v>10869</v>
      </c>
    </row>
    <row r="73" spans="2:4" ht="15.6" x14ac:dyDescent="0.3">
      <c r="B73" s="29">
        <v>43993</v>
      </c>
      <c r="C73" s="9">
        <v>3203</v>
      </c>
      <c r="D73" s="9">
        <v>11963</v>
      </c>
    </row>
    <row r="74" spans="2:4" ht="15.6" x14ac:dyDescent="0.3">
      <c r="B74" s="29">
        <v>44001</v>
      </c>
      <c r="C74" s="9">
        <v>3255</v>
      </c>
      <c r="D74" s="9">
        <v>12122</v>
      </c>
    </row>
    <row r="75" spans="2:4" ht="15.6" x14ac:dyDescent="0.3">
      <c r="B75" s="29">
        <v>44008</v>
      </c>
      <c r="C75" s="9">
        <v>3163</v>
      </c>
      <c r="D75" s="9">
        <v>13194</v>
      </c>
    </row>
    <row r="76" spans="2:4" ht="15.6" x14ac:dyDescent="0.3">
      <c r="B76" s="29">
        <v>44012</v>
      </c>
      <c r="C76" s="9">
        <v>3592</v>
      </c>
      <c r="D76" s="9">
        <v>17433</v>
      </c>
    </row>
    <row r="77" spans="2:4" ht="15.6" x14ac:dyDescent="0.3">
      <c r="B77" s="29">
        <v>44015</v>
      </c>
      <c r="C77" s="9">
        <v>3305</v>
      </c>
      <c r="D77" s="9">
        <v>15944</v>
      </c>
    </row>
    <row r="78" spans="2:4" ht="15.6" x14ac:dyDescent="0.3">
      <c r="B78" s="29">
        <v>44022</v>
      </c>
      <c r="C78" s="9">
        <v>3413</v>
      </c>
      <c r="D78" s="9">
        <v>15020</v>
      </c>
    </row>
    <row r="79" spans="2:4" ht="15.6" x14ac:dyDescent="0.3">
      <c r="B79" s="29">
        <v>44029</v>
      </c>
      <c r="C79" s="9">
        <v>3616</v>
      </c>
      <c r="D79" s="9">
        <v>15543</v>
      </c>
    </row>
    <row r="80" spans="2:4" ht="15.6" x14ac:dyDescent="0.3">
      <c r="B80" s="29">
        <v>44036</v>
      </c>
      <c r="C80" s="9">
        <v>3479</v>
      </c>
      <c r="D80" s="9">
        <v>17471</v>
      </c>
    </row>
    <row r="81" spans="2:4" ht="15.6" x14ac:dyDescent="0.3">
      <c r="B81" s="29">
        <v>44043</v>
      </c>
      <c r="C81" s="9">
        <v>3396</v>
      </c>
      <c r="D81" s="9">
        <v>14000</v>
      </c>
    </row>
    <row r="82" spans="2:4" ht="15.6" x14ac:dyDescent="0.3">
      <c r="B82" s="29">
        <v>44050</v>
      </c>
      <c r="C82" s="9">
        <v>3281</v>
      </c>
      <c r="D82" s="9">
        <v>13162</v>
      </c>
    </row>
    <row r="83" spans="2:4" ht="15.6" x14ac:dyDescent="0.3">
      <c r="B83" s="29">
        <v>44057</v>
      </c>
      <c r="C83" s="9">
        <v>3302</v>
      </c>
      <c r="D83" s="9">
        <v>16097</v>
      </c>
    </row>
    <row r="84" spans="2:4" ht="15.6" x14ac:dyDescent="0.3">
      <c r="B84" s="29">
        <v>44064</v>
      </c>
      <c r="C84" s="9">
        <v>3184</v>
      </c>
      <c r="D84" s="9">
        <v>15181</v>
      </c>
    </row>
    <row r="85" spans="2:4" ht="15.6" x14ac:dyDescent="0.3">
      <c r="B85" s="29">
        <v>44071</v>
      </c>
      <c r="C85" s="9">
        <v>3442</v>
      </c>
      <c r="D85" s="9">
        <v>13817</v>
      </c>
    </row>
    <row r="86" spans="2:4" ht="15.6" x14ac:dyDescent="0.3">
      <c r="B86" s="29">
        <v>44078</v>
      </c>
      <c r="C86" s="9">
        <v>3871</v>
      </c>
      <c r="D86" s="9">
        <v>13447</v>
      </c>
    </row>
    <row r="87" spans="2:4" ht="15.6" x14ac:dyDescent="0.3">
      <c r="B87" s="29">
        <v>44085</v>
      </c>
      <c r="C87" s="9">
        <v>4761</v>
      </c>
      <c r="D87" s="9">
        <v>17267</v>
      </c>
    </row>
    <row r="88" spans="2:4" ht="15.6" x14ac:dyDescent="0.3">
      <c r="B88" s="29">
        <v>44092</v>
      </c>
      <c r="C88" s="9">
        <v>4589</v>
      </c>
      <c r="D88" s="9">
        <v>17272</v>
      </c>
    </row>
    <row r="89" spans="2:4" ht="15.6" x14ac:dyDescent="0.3">
      <c r="B89" s="29">
        <v>44099</v>
      </c>
      <c r="C89" s="9">
        <v>4973</v>
      </c>
      <c r="D89" s="9">
        <v>21753</v>
      </c>
    </row>
    <row r="90" spans="2:4" ht="15.6" x14ac:dyDescent="0.3">
      <c r="B90" s="29">
        <v>44104</v>
      </c>
      <c r="C90" s="9">
        <v>3559</v>
      </c>
      <c r="D90" s="9">
        <v>16617</v>
      </c>
    </row>
    <row r="91" spans="2:4" ht="15.6" x14ac:dyDescent="0.3">
      <c r="B91" s="29">
        <v>44106</v>
      </c>
      <c r="C91" s="9">
        <v>4866</v>
      </c>
      <c r="D91" s="9">
        <v>22377</v>
      </c>
    </row>
    <row r="92" spans="2:4" ht="15.6" x14ac:dyDescent="0.3">
      <c r="B92" s="29">
        <v>44113</v>
      </c>
      <c r="C92" s="9">
        <v>4902</v>
      </c>
      <c r="D92" s="9">
        <v>18996</v>
      </c>
    </row>
    <row r="93" spans="2:4" ht="15.6" x14ac:dyDescent="0.3">
      <c r="B93" s="29">
        <v>44120</v>
      </c>
      <c r="C93" s="9">
        <v>4681</v>
      </c>
      <c r="D93" s="9">
        <v>19705</v>
      </c>
    </row>
    <row r="94" spans="2:4" ht="15.6" x14ac:dyDescent="0.3">
      <c r="B94" s="29">
        <v>44127</v>
      </c>
      <c r="C94" s="9">
        <v>5207</v>
      </c>
      <c r="D94" s="9">
        <v>21870</v>
      </c>
    </row>
    <row r="95" spans="2:4" ht="15.6" x14ac:dyDescent="0.3">
      <c r="B95" s="29">
        <v>44134</v>
      </c>
      <c r="C95" s="9">
        <v>5641</v>
      </c>
      <c r="D95" s="9">
        <v>22528</v>
      </c>
    </row>
    <row r="96" spans="2:4" ht="15.6" x14ac:dyDescent="0.3">
      <c r="B96" s="29">
        <v>44141</v>
      </c>
      <c r="C96" s="9">
        <v>4621</v>
      </c>
      <c r="D96" s="9">
        <v>18195</v>
      </c>
    </row>
    <row r="97" spans="2:4" ht="15.6" x14ac:dyDescent="0.3">
      <c r="B97" s="29">
        <v>44148</v>
      </c>
      <c r="C97" s="9">
        <v>5306</v>
      </c>
      <c r="D97" s="9">
        <v>21788</v>
      </c>
    </row>
    <row r="98" spans="2:4" ht="15.6" x14ac:dyDescent="0.3">
      <c r="B98" s="29">
        <v>44155</v>
      </c>
      <c r="C98" s="9">
        <v>6128</v>
      </c>
      <c r="D98" s="9">
        <v>24372</v>
      </c>
    </row>
    <row r="99" spans="2:4" ht="15.6" x14ac:dyDescent="0.3">
      <c r="B99" s="29">
        <v>44162</v>
      </c>
      <c r="C99" s="9">
        <v>6007</v>
      </c>
      <c r="D99" s="9">
        <v>23637</v>
      </c>
    </row>
    <row r="100" spans="2:4" ht="15.6" x14ac:dyDescent="0.3">
      <c r="B100" s="29">
        <v>44169</v>
      </c>
      <c r="C100" s="9">
        <v>5581</v>
      </c>
      <c r="D100" s="9">
        <v>21260</v>
      </c>
    </row>
    <row r="101" spans="2:4" ht="15.6" x14ac:dyDescent="0.3">
      <c r="B101" s="29">
        <v>44176</v>
      </c>
      <c r="C101" s="9">
        <v>5341</v>
      </c>
      <c r="D101" s="9">
        <v>23025</v>
      </c>
    </row>
    <row r="102" spans="2:4" ht="15.6" x14ac:dyDescent="0.3">
      <c r="B102" s="29">
        <v>44195</v>
      </c>
      <c r="C102" s="9">
        <v>2186</v>
      </c>
      <c r="D102" s="9">
        <v>13933</v>
      </c>
    </row>
    <row r="103" spans="2:4" ht="15.6" x14ac:dyDescent="0.3">
      <c r="B103" s="29">
        <v>44211</v>
      </c>
      <c r="C103" s="9">
        <v>4635</v>
      </c>
      <c r="D103" s="9">
        <v>19660</v>
      </c>
    </row>
    <row r="104" spans="2:4" ht="15.6" x14ac:dyDescent="0.3">
      <c r="B104" s="29">
        <v>44225</v>
      </c>
      <c r="C104" s="9">
        <v>3756</v>
      </c>
      <c r="D104" s="9">
        <v>21255</v>
      </c>
    </row>
    <row r="105" spans="2:4" ht="15.6" x14ac:dyDescent="0.3">
      <c r="B105" s="29">
        <v>44232</v>
      </c>
      <c r="C105" s="9">
        <v>4475</v>
      </c>
      <c r="D105" s="9">
        <v>20998</v>
      </c>
    </row>
    <row r="106" spans="2:4" ht="15.6" x14ac:dyDescent="0.3">
      <c r="B106" s="29">
        <v>44239</v>
      </c>
      <c r="C106" s="9">
        <v>4926</v>
      </c>
      <c r="D106" s="9">
        <v>18924</v>
      </c>
    </row>
    <row r="107" spans="2:4" ht="15.6" x14ac:dyDescent="0.3">
      <c r="B107" s="29">
        <v>44246</v>
      </c>
      <c r="C107" s="9">
        <v>5140</v>
      </c>
      <c r="D107" s="9">
        <v>22135</v>
      </c>
    </row>
    <row r="108" spans="2:4" ht="15.6" x14ac:dyDescent="0.3">
      <c r="B108" s="29">
        <v>44253</v>
      </c>
      <c r="C108" s="9">
        <v>4584</v>
      </c>
      <c r="D108" s="9">
        <v>22859</v>
      </c>
    </row>
    <row r="109" spans="2:4" ht="15.6" x14ac:dyDescent="0.3">
      <c r="B109" s="29">
        <v>44260</v>
      </c>
      <c r="C109" s="9">
        <v>5022</v>
      </c>
      <c r="D109" s="9">
        <v>21927</v>
      </c>
    </row>
    <row r="110" spans="2:4" ht="15.6" x14ac:dyDescent="0.3">
      <c r="B110" s="29">
        <v>44267</v>
      </c>
      <c r="C110" s="9">
        <v>3932</v>
      </c>
      <c r="D110" s="9">
        <v>19390</v>
      </c>
    </row>
    <row r="111" spans="2:4" ht="15.6" x14ac:dyDescent="0.3">
      <c r="B111" s="29">
        <v>44274</v>
      </c>
      <c r="C111" s="9">
        <v>4645</v>
      </c>
      <c r="D111" s="9">
        <v>19918</v>
      </c>
    </row>
    <row r="112" spans="2:4" ht="15.6" x14ac:dyDescent="0.3">
      <c r="B112" s="29">
        <v>44281</v>
      </c>
      <c r="C112" s="9">
        <v>4667</v>
      </c>
      <c r="D112" s="9">
        <v>20543</v>
      </c>
    </row>
    <row r="113" spans="2:4" ht="15.6" x14ac:dyDescent="0.3">
      <c r="B113" s="29">
        <v>44288</v>
      </c>
      <c r="C113" s="9">
        <v>4658</v>
      </c>
      <c r="D113" s="9">
        <v>20731</v>
      </c>
    </row>
    <row r="114" spans="2:4" ht="15.6" x14ac:dyDescent="0.3">
      <c r="B114" s="29">
        <v>44295</v>
      </c>
      <c r="C114" s="9">
        <v>4823</v>
      </c>
      <c r="D114" s="9">
        <v>19917</v>
      </c>
    </row>
    <row r="115" spans="2:4" ht="15.6" x14ac:dyDescent="0.3">
      <c r="B115" s="29">
        <v>44302</v>
      </c>
      <c r="C115" s="9">
        <v>4438</v>
      </c>
      <c r="D115" s="9">
        <v>20637</v>
      </c>
    </row>
    <row r="116" spans="2:4" ht="15.6" x14ac:dyDescent="0.3">
      <c r="B116" s="29">
        <v>44309</v>
      </c>
      <c r="C116" s="9">
        <v>4676</v>
      </c>
      <c r="D116" s="9">
        <v>21190</v>
      </c>
    </row>
    <row r="117" spans="2:4" ht="15.6" x14ac:dyDescent="0.3">
      <c r="B117" s="29">
        <v>44316</v>
      </c>
      <c r="C117" s="9">
        <v>4198</v>
      </c>
      <c r="D117" s="9">
        <v>17634</v>
      </c>
    </row>
    <row r="118" spans="2:4" ht="15.6" x14ac:dyDescent="0.3">
      <c r="B118" s="29">
        <v>44330</v>
      </c>
      <c r="C118" s="9">
        <v>3284</v>
      </c>
      <c r="D118" s="9">
        <v>16519</v>
      </c>
    </row>
    <row r="119" spans="2:4" ht="15.6" x14ac:dyDescent="0.3">
      <c r="B119" s="29">
        <v>44337</v>
      </c>
      <c r="C119" s="9">
        <v>4096</v>
      </c>
      <c r="D119" s="9">
        <v>18215</v>
      </c>
    </row>
    <row r="120" spans="2:4" ht="15.6" x14ac:dyDescent="0.3">
      <c r="B120" s="29">
        <v>44344</v>
      </c>
      <c r="C120" s="9">
        <v>4314</v>
      </c>
      <c r="D120" s="9">
        <v>21676</v>
      </c>
    </row>
    <row r="121" spans="2:4" ht="15.6" x14ac:dyDescent="0.3">
      <c r="B121" s="29">
        <v>44351</v>
      </c>
      <c r="C121" s="9">
        <v>4384</v>
      </c>
      <c r="D121" s="9">
        <v>22740</v>
      </c>
    </row>
    <row r="122" spans="2:4" ht="15.6" x14ac:dyDescent="0.3">
      <c r="B122" s="29">
        <v>44358</v>
      </c>
      <c r="C122" s="9">
        <v>4101</v>
      </c>
      <c r="D122" s="9">
        <v>20363</v>
      </c>
    </row>
    <row r="123" spans="2:4" ht="15.6" x14ac:dyDescent="0.3">
      <c r="B123" s="29">
        <v>44365</v>
      </c>
      <c r="C123" s="9">
        <v>3200</v>
      </c>
      <c r="D123" s="9">
        <v>16103</v>
      </c>
    </row>
    <row r="124" spans="2:4" ht="15.6" x14ac:dyDescent="0.3">
      <c r="B124" s="29">
        <v>44372</v>
      </c>
      <c r="C124" s="9">
        <v>3411</v>
      </c>
      <c r="D124" s="9">
        <v>18987</v>
      </c>
    </row>
    <row r="125" spans="2:4" ht="15.6" x14ac:dyDescent="0.3">
      <c r="B125" s="29">
        <v>44379</v>
      </c>
      <c r="C125" s="9">
        <v>3457</v>
      </c>
      <c r="D125" s="9">
        <v>17148</v>
      </c>
    </row>
    <row r="126" spans="2:4" ht="15.6" x14ac:dyDescent="0.3">
      <c r="B126" s="29">
        <v>44386</v>
      </c>
      <c r="C126" s="9">
        <v>3382</v>
      </c>
      <c r="D126" s="9">
        <v>20721</v>
      </c>
    </row>
    <row r="127" spans="2:4" ht="15.6" x14ac:dyDescent="0.3">
      <c r="B127" s="29">
        <v>44393</v>
      </c>
      <c r="C127" s="9">
        <v>3327</v>
      </c>
      <c r="D127" s="9">
        <v>20859</v>
      </c>
    </row>
    <row r="128" spans="2:4" ht="15.6" x14ac:dyDescent="0.3">
      <c r="B128" s="29">
        <v>44400</v>
      </c>
      <c r="C128" s="9">
        <v>3258</v>
      </c>
      <c r="D128" s="9">
        <v>20378</v>
      </c>
    </row>
    <row r="129" spans="2:4" ht="15.6" x14ac:dyDescent="0.3">
      <c r="B129" s="29">
        <v>44407</v>
      </c>
      <c r="C129" s="9">
        <v>3134</v>
      </c>
      <c r="D129" s="9">
        <v>14498</v>
      </c>
    </row>
    <row r="130" spans="2:4" ht="15.6" x14ac:dyDescent="0.3">
      <c r="B130" s="29">
        <v>44414</v>
      </c>
      <c r="C130" s="9">
        <v>3368</v>
      </c>
      <c r="D130" s="9">
        <v>15309</v>
      </c>
    </row>
    <row r="131" spans="2:4" ht="15.6" x14ac:dyDescent="0.3">
      <c r="B131" s="29">
        <v>44421</v>
      </c>
      <c r="C131" s="9">
        <v>3416</v>
      </c>
      <c r="D131" s="9">
        <v>14680</v>
      </c>
    </row>
    <row r="132" spans="2:4" ht="15.6" x14ac:dyDescent="0.3">
      <c r="B132" s="29">
        <v>44428</v>
      </c>
      <c r="C132" s="9">
        <v>3320</v>
      </c>
      <c r="D132" s="9">
        <v>15203</v>
      </c>
    </row>
    <row r="133" spans="2:4" ht="15.6" x14ac:dyDescent="0.3">
      <c r="B133" s="29">
        <v>44435</v>
      </c>
      <c r="C133" s="9">
        <v>3316</v>
      </c>
      <c r="D133" s="9">
        <v>16094</v>
      </c>
    </row>
    <row r="134" spans="2:4" ht="15.6" x14ac:dyDescent="0.3">
      <c r="B134" s="29">
        <v>44442</v>
      </c>
      <c r="C134" s="9">
        <v>3618</v>
      </c>
      <c r="D134" s="9">
        <v>15920</v>
      </c>
    </row>
    <row r="135" spans="2:4" ht="15.6" x14ac:dyDescent="0.3">
      <c r="B135" s="29">
        <v>44456</v>
      </c>
      <c r="C135" s="9">
        <v>4123</v>
      </c>
      <c r="D135" s="9">
        <v>17280</v>
      </c>
    </row>
    <row r="136" spans="2:4" ht="15.6" x14ac:dyDescent="0.3">
      <c r="B136" s="29">
        <v>44463</v>
      </c>
      <c r="C136" s="9">
        <v>3793</v>
      </c>
      <c r="D136" s="9">
        <v>13368</v>
      </c>
    </row>
    <row r="137" spans="2:4" ht="15.6" x14ac:dyDescent="0.3">
      <c r="B137" s="29">
        <v>44469</v>
      </c>
      <c r="C137" s="9">
        <v>4492</v>
      </c>
      <c r="D137" s="9">
        <v>17307</v>
      </c>
    </row>
    <row r="138" spans="2:4" ht="15.6" x14ac:dyDescent="0.3">
      <c r="B138" s="29">
        <v>44470</v>
      </c>
      <c r="C138" s="9">
        <v>3820</v>
      </c>
      <c r="D138" s="9">
        <v>16988</v>
      </c>
    </row>
    <row r="139" spans="2:4" ht="15.6" x14ac:dyDescent="0.3">
      <c r="B139" s="29">
        <v>44477</v>
      </c>
      <c r="C139" s="9">
        <v>4167</v>
      </c>
      <c r="D139" s="9">
        <v>17505</v>
      </c>
    </row>
    <row r="140" spans="2:4" ht="15.6" x14ac:dyDescent="0.3">
      <c r="B140" s="29">
        <v>44484</v>
      </c>
      <c r="C140" s="9">
        <v>4043</v>
      </c>
      <c r="D140" s="9">
        <v>17301</v>
      </c>
    </row>
    <row r="141" spans="2:4" ht="15.6" x14ac:dyDescent="0.3">
      <c r="B141" s="29">
        <v>44491</v>
      </c>
      <c r="C141" s="9">
        <v>4736</v>
      </c>
      <c r="D141" s="9">
        <v>19109</v>
      </c>
    </row>
    <row r="142" spans="2:4" ht="15.6" x14ac:dyDescent="0.3">
      <c r="B142" s="29">
        <v>44498</v>
      </c>
      <c r="C142" s="9">
        <v>4545</v>
      </c>
      <c r="D142" s="9">
        <v>20129</v>
      </c>
    </row>
    <row r="143" spans="2:4" ht="15.6" x14ac:dyDescent="0.3">
      <c r="B143" s="29">
        <v>44503</v>
      </c>
      <c r="C143" s="9">
        <v>2459</v>
      </c>
      <c r="D143" s="9">
        <v>9498</v>
      </c>
    </row>
    <row r="144" spans="2:4" ht="15.6" x14ac:dyDescent="0.3">
      <c r="B144" s="29">
        <v>44512</v>
      </c>
      <c r="C144" s="9">
        <v>4513</v>
      </c>
      <c r="D144" s="9">
        <v>18939</v>
      </c>
    </row>
    <row r="145" spans="2:4" ht="15.6" x14ac:dyDescent="0.3">
      <c r="B145" s="29">
        <v>44519</v>
      </c>
      <c r="C145" s="9">
        <v>4831</v>
      </c>
      <c r="D145" s="9">
        <v>19157</v>
      </c>
    </row>
    <row r="146" spans="2:4" ht="15.6" x14ac:dyDescent="0.3">
      <c r="B146" s="29">
        <v>44526</v>
      </c>
      <c r="C146" s="9">
        <v>5221</v>
      </c>
      <c r="D146" s="9">
        <v>23514</v>
      </c>
    </row>
    <row r="147" spans="2:4" ht="15.6" x14ac:dyDescent="0.3">
      <c r="B147" s="29">
        <v>44533</v>
      </c>
      <c r="C147" s="9">
        <v>4878</v>
      </c>
      <c r="D147" s="9">
        <v>25107</v>
      </c>
    </row>
    <row r="148" spans="2:4" ht="15.6" x14ac:dyDescent="0.3">
      <c r="B148" s="29">
        <v>44540</v>
      </c>
      <c r="C148" s="9">
        <v>4765</v>
      </c>
      <c r="D148" s="9">
        <v>22623</v>
      </c>
    </row>
    <row r="149" spans="2:4" ht="15.6" x14ac:dyDescent="0.3">
      <c r="B149" s="29">
        <v>44547</v>
      </c>
      <c r="C149" s="9">
        <v>4801</v>
      </c>
      <c r="D149" s="9">
        <v>26760</v>
      </c>
    </row>
    <row r="150" spans="2:4" ht="15.6" x14ac:dyDescent="0.3">
      <c r="B150" s="29">
        <v>44554</v>
      </c>
      <c r="C150" s="9">
        <v>4377</v>
      </c>
      <c r="D150" s="9">
        <v>28614</v>
      </c>
    </row>
    <row r="151" spans="2:4" ht="15.6" x14ac:dyDescent="0.3">
      <c r="B151" s="29">
        <v>44560</v>
      </c>
      <c r="C151" s="9">
        <v>3720</v>
      </c>
      <c r="D151" s="9">
        <v>26155</v>
      </c>
    </row>
    <row r="152" spans="2:4" ht="15.6" x14ac:dyDescent="0.3">
      <c r="B152" s="29">
        <v>44575</v>
      </c>
      <c r="C152" s="9">
        <v>5544</v>
      </c>
      <c r="D152" s="9">
        <v>25292</v>
      </c>
    </row>
    <row r="153" spans="2:4" ht="15.6" x14ac:dyDescent="0.3">
      <c r="B153" s="29">
        <v>44582</v>
      </c>
      <c r="C153" s="9">
        <v>5504</v>
      </c>
      <c r="D153" s="9">
        <v>22429</v>
      </c>
    </row>
    <row r="154" spans="2:4" ht="15.6" x14ac:dyDescent="0.3">
      <c r="B154" s="29">
        <v>44589</v>
      </c>
      <c r="C154" s="9">
        <v>4859</v>
      </c>
      <c r="D154" s="9">
        <v>18899</v>
      </c>
    </row>
    <row r="155" spans="2:4" ht="15.6" x14ac:dyDescent="0.3">
      <c r="B155" s="29">
        <v>44596</v>
      </c>
      <c r="C155" s="9">
        <v>4733</v>
      </c>
      <c r="D155" s="9">
        <v>18351</v>
      </c>
    </row>
    <row r="156" spans="2:4" ht="15.6" x14ac:dyDescent="0.3">
      <c r="B156" s="29">
        <v>44603</v>
      </c>
      <c r="C156" s="9">
        <v>4978</v>
      </c>
      <c r="D156" s="9">
        <v>19466</v>
      </c>
    </row>
    <row r="157" spans="2:4" ht="15.6" x14ac:dyDescent="0.3">
      <c r="B157" s="29">
        <v>44610</v>
      </c>
      <c r="C157" s="9">
        <v>5413</v>
      </c>
      <c r="D157" s="9">
        <v>20744</v>
      </c>
    </row>
    <row r="158" spans="2:4" ht="15.6" x14ac:dyDescent="0.3">
      <c r="B158" s="29">
        <v>44617</v>
      </c>
      <c r="C158" s="9">
        <v>4507</v>
      </c>
      <c r="D158" s="9">
        <v>17151</v>
      </c>
    </row>
    <row r="159" spans="2:4" ht="15.6" x14ac:dyDescent="0.3">
      <c r="B159" s="29">
        <v>44624</v>
      </c>
      <c r="C159" s="9">
        <v>4848</v>
      </c>
      <c r="D159" s="9">
        <v>20148</v>
      </c>
    </row>
    <row r="160" spans="2:4" ht="15.6" x14ac:dyDescent="0.3">
      <c r="B160" s="29">
        <v>44631</v>
      </c>
      <c r="C160" s="9">
        <v>4096</v>
      </c>
      <c r="D160" s="9">
        <v>17194</v>
      </c>
    </row>
    <row r="161" spans="2:4" ht="15.6" x14ac:dyDescent="0.3">
      <c r="B161" s="29">
        <v>44638</v>
      </c>
      <c r="C161" s="9">
        <v>4293</v>
      </c>
      <c r="D161" s="9">
        <v>18197</v>
      </c>
    </row>
    <row r="162" spans="2:4" ht="15.6" x14ac:dyDescent="0.3">
      <c r="B162" s="29">
        <v>44645</v>
      </c>
      <c r="C162" s="9">
        <v>4494</v>
      </c>
      <c r="D162" s="9">
        <v>19153</v>
      </c>
    </row>
    <row r="163" spans="2:4" ht="15.6" x14ac:dyDescent="0.3">
      <c r="B163" s="29">
        <v>44652</v>
      </c>
      <c r="C163" s="9">
        <v>4578</v>
      </c>
      <c r="D163" s="9">
        <v>18965</v>
      </c>
    </row>
    <row r="164" spans="2:4" ht="15.6" x14ac:dyDescent="0.3">
      <c r="B164" s="29">
        <v>44659</v>
      </c>
      <c r="C164" s="9">
        <v>5844</v>
      </c>
      <c r="D164" s="9">
        <v>25848</v>
      </c>
    </row>
    <row r="165" spans="2:4" ht="15.6" x14ac:dyDescent="0.3">
      <c r="B165" s="29">
        <v>44666</v>
      </c>
      <c r="C165" s="9">
        <v>5947</v>
      </c>
      <c r="D165" s="9">
        <v>22962</v>
      </c>
    </row>
    <row r="166" spans="2:4" ht="15.6" x14ac:dyDescent="0.3">
      <c r="B166" s="29">
        <v>44672</v>
      </c>
      <c r="C166" s="9">
        <v>5520</v>
      </c>
      <c r="D166" s="9">
        <v>20283</v>
      </c>
    </row>
    <row r="167" spans="2:4" ht="15.6" x14ac:dyDescent="0.3">
      <c r="B167" s="29">
        <v>44680</v>
      </c>
      <c r="C167" s="9">
        <v>5360</v>
      </c>
      <c r="D167" s="9">
        <v>22761</v>
      </c>
    </row>
    <row r="168" spans="2:4" ht="15.6" x14ac:dyDescent="0.3">
      <c r="B168" s="29">
        <v>44694</v>
      </c>
      <c r="C168" s="9">
        <v>3857</v>
      </c>
      <c r="D168" s="9">
        <v>15843</v>
      </c>
    </row>
    <row r="169" spans="2:4" ht="15.6" x14ac:dyDescent="0.3">
      <c r="B169" s="29">
        <v>44701</v>
      </c>
      <c r="C169" s="9">
        <v>6231</v>
      </c>
      <c r="D169" s="9">
        <v>24424</v>
      </c>
    </row>
    <row r="170" spans="2:4" ht="15.6" x14ac:dyDescent="0.3">
      <c r="B170" s="29">
        <v>44708</v>
      </c>
      <c r="C170" s="9">
        <v>6488</v>
      </c>
      <c r="D170" s="9">
        <v>27563</v>
      </c>
    </row>
    <row r="171" spans="2:4" ht="15.6" x14ac:dyDescent="0.3">
      <c r="B171" s="29">
        <v>44715</v>
      </c>
      <c r="C171" s="9">
        <v>6397</v>
      </c>
      <c r="D171" s="9">
        <v>30544</v>
      </c>
    </row>
    <row r="172" spans="2:4" ht="15.6" x14ac:dyDescent="0.3">
      <c r="B172" s="29">
        <v>44722</v>
      </c>
      <c r="C172" s="9">
        <v>5758</v>
      </c>
      <c r="D172" s="9">
        <v>25264</v>
      </c>
    </row>
    <row r="173" spans="2:4" ht="15.6" x14ac:dyDescent="0.3">
      <c r="B173" s="29">
        <v>44729</v>
      </c>
      <c r="C173" s="9">
        <v>4998</v>
      </c>
      <c r="D173" s="9">
        <v>21863</v>
      </c>
    </row>
    <row r="174" spans="2:4" ht="15.6" x14ac:dyDescent="0.3">
      <c r="B174" s="29">
        <v>44736</v>
      </c>
      <c r="C174" s="9">
        <v>5784</v>
      </c>
      <c r="D174" s="9">
        <v>26372</v>
      </c>
    </row>
    <row r="175" spans="2:4" ht="15.6" x14ac:dyDescent="0.3">
      <c r="B175" s="29">
        <v>44743</v>
      </c>
      <c r="C175" s="9">
        <v>5312</v>
      </c>
      <c r="D175" s="9">
        <v>26586</v>
      </c>
    </row>
    <row r="176" spans="2:4" ht="15.6" x14ac:dyDescent="0.3">
      <c r="B176" s="29">
        <v>44750</v>
      </c>
      <c r="C176" s="9">
        <v>5674</v>
      </c>
      <c r="D176" s="9">
        <v>28565</v>
      </c>
    </row>
    <row r="177" spans="2:4" ht="15.6" x14ac:dyDescent="0.3">
      <c r="B177" s="29">
        <v>44757</v>
      </c>
      <c r="C177" s="9">
        <v>5109</v>
      </c>
      <c r="D177" s="9">
        <v>27361</v>
      </c>
    </row>
    <row r="178" spans="2:4" ht="15.6" x14ac:dyDescent="0.3">
      <c r="B178" s="29">
        <v>44764</v>
      </c>
      <c r="C178" s="9">
        <v>5250</v>
      </c>
      <c r="D178" s="9">
        <v>23690</v>
      </c>
    </row>
    <row r="179" spans="2:4" ht="15.6" x14ac:dyDescent="0.3">
      <c r="B179" s="29">
        <v>44771</v>
      </c>
      <c r="C179" s="9">
        <v>4430</v>
      </c>
      <c r="D179" s="9">
        <v>32810</v>
      </c>
    </row>
    <row r="180" spans="2:4" ht="15.6" x14ac:dyDescent="0.3">
      <c r="B180" s="29">
        <v>44778</v>
      </c>
      <c r="C180" s="9">
        <v>3938</v>
      </c>
      <c r="D180" s="9">
        <v>22552</v>
      </c>
    </row>
    <row r="181" spans="2:4" ht="15.6" x14ac:dyDescent="0.3">
      <c r="B181" s="29">
        <v>44785</v>
      </c>
      <c r="C181" s="9">
        <v>4405</v>
      </c>
      <c r="D181" s="9">
        <v>23616</v>
      </c>
    </row>
    <row r="182" spans="2:4" ht="15.6" x14ac:dyDescent="0.3">
      <c r="B182" s="29">
        <v>44792</v>
      </c>
      <c r="C182" s="9">
        <v>4244</v>
      </c>
      <c r="D182" s="9">
        <v>28183</v>
      </c>
    </row>
    <row r="183" spans="2:4" ht="15.6" x14ac:dyDescent="0.3">
      <c r="B183" s="29">
        <v>44799</v>
      </c>
      <c r="C183" s="9">
        <v>4135</v>
      </c>
      <c r="D183" s="9">
        <v>22955</v>
      </c>
    </row>
    <row r="184" spans="2:4" ht="15.6" x14ac:dyDescent="0.3">
      <c r="B184" s="29">
        <v>44806</v>
      </c>
      <c r="C184" s="9">
        <v>4497</v>
      </c>
      <c r="D184" s="9">
        <v>26752</v>
      </c>
    </row>
    <row r="185" spans="2:4" ht="15.6" x14ac:dyDescent="0.3">
      <c r="B185" s="29">
        <v>44813</v>
      </c>
      <c r="C185" s="9">
        <v>5393</v>
      </c>
      <c r="D185" s="9">
        <v>28795</v>
      </c>
    </row>
    <row r="186" spans="2:4" ht="15.6" x14ac:dyDescent="0.3">
      <c r="B186" s="29">
        <v>44823</v>
      </c>
      <c r="C186" s="9">
        <v>5532</v>
      </c>
      <c r="D186" s="9">
        <v>28411</v>
      </c>
    </row>
    <row r="187" spans="2:4" ht="15.6" x14ac:dyDescent="0.3">
      <c r="B187" s="29">
        <v>44827</v>
      </c>
      <c r="C187" s="9">
        <v>5354</v>
      </c>
      <c r="D187" s="9">
        <v>27634</v>
      </c>
    </row>
    <row r="188" spans="2:4" ht="15.6" x14ac:dyDescent="0.3">
      <c r="B188" s="29">
        <v>44834</v>
      </c>
      <c r="C188" s="9">
        <v>5275</v>
      </c>
      <c r="D188" s="9">
        <v>28977</v>
      </c>
    </row>
    <row r="189" spans="2:4" ht="15.6" x14ac:dyDescent="0.3">
      <c r="B189" s="29">
        <v>44841</v>
      </c>
      <c r="C189" s="9">
        <v>5798</v>
      </c>
      <c r="D189" s="9">
        <v>32550</v>
      </c>
    </row>
    <row r="190" spans="2:4" ht="15.6" x14ac:dyDescent="0.3">
      <c r="B190" s="29">
        <v>44848</v>
      </c>
      <c r="C190" s="9">
        <v>5644</v>
      </c>
      <c r="D190" s="9">
        <v>31484</v>
      </c>
    </row>
    <row r="191" spans="2:4" ht="15.6" x14ac:dyDescent="0.3">
      <c r="B191" s="29">
        <v>44855</v>
      </c>
      <c r="C191" s="9">
        <v>5988</v>
      </c>
      <c r="D191" s="9">
        <v>32764</v>
      </c>
    </row>
    <row r="192" spans="2:4" ht="15.6" x14ac:dyDescent="0.3">
      <c r="B192" s="29">
        <v>44862</v>
      </c>
      <c r="C192" s="9">
        <v>5876</v>
      </c>
      <c r="D192" s="9">
        <v>32565</v>
      </c>
    </row>
    <row r="193" spans="2:4" ht="15.6" x14ac:dyDescent="0.3">
      <c r="B193" s="29">
        <v>44868</v>
      </c>
      <c r="C193" s="9">
        <v>5105</v>
      </c>
      <c r="D193" s="9">
        <v>25531</v>
      </c>
    </row>
    <row r="194" spans="2:4" ht="15.6" x14ac:dyDescent="0.3">
      <c r="B194" s="29">
        <v>44876</v>
      </c>
      <c r="C194" s="9">
        <v>6606</v>
      </c>
      <c r="D194" s="9">
        <v>29794</v>
      </c>
    </row>
    <row r="195" spans="2:4" ht="15.6" x14ac:dyDescent="0.3">
      <c r="B195" s="29">
        <v>44883</v>
      </c>
      <c r="C195" s="9">
        <v>7653</v>
      </c>
      <c r="D195" s="9">
        <v>36888</v>
      </c>
    </row>
    <row r="196" spans="2:4" ht="15.6" x14ac:dyDescent="0.3">
      <c r="B196" s="29">
        <v>44890</v>
      </c>
      <c r="C196" s="9">
        <v>6545</v>
      </c>
      <c r="D196" s="9">
        <v>36120</v>
      </c>
    </row>
    <row r="197" spans="2:4" ht="15.6" x14ac:dyDescent="0.3">
      <c r="B197" s="29">
        <v>44897</v>
      </c>
      <c r="C197" s="9">
        <v>6144</v>
      </c>
      <c r="D197" s="9">
        <v>32728</v>
      </c>
    </row>
    <row r="198" spans="2:4" ht="15.6" x14ac:dyDescent="0.3">
      <c r="B198" s="29">
        <v>44904</v>
      </c>
      <c r="C198" s="9">
        <v>6758</v>
      </c>
      <c r="D198" s="9">
        <v>36551</v>
      </c>
    </row>
    <row r="199" spans="2:4" ht="15.6" x14ac:dyDescent="0.3">
      <c r="B199" s="29">
        <v>44911</v>
      </c>
      <c r="C199" s="9">
        <v>6765</v>
      </c>
      <c r="D199" s="9">
        <v>33675</v>
      </c>
    </row>
    <row r="200" spans="2:4" ht="15.6" x14ac:dyDescent="0.3">
      <c r="B200" s="29">
        <v>44918</v>
      </c>
      <c r="C200" s="9">
        <v>6658</v>
      </c>
      <c r="D200" s="9">
        <v>32454</v>
      </c>
    </row>
    <row r="201" spans="2:4" ht="15.6" x14ac:dyDescent="0.3">
      <c r="B201" s="29">
        <v>44925</v>
      </c>
      <c r="C201" s="9">
        <v>5875</v>
      </c>
      <c r="D201" s="9">
        <v>34382</v>
      </c>
    </row>
    <row r="202" spans="2:4" ht="15.6" x14ac:dyDescent="0.3">
      <c r="B202" s="29">
        <v>44939</v>
      </c>
      <c r="C202" s="9">
        <v>8680</v>
      </c>
      <c r="D202" s="9">
        <v>42554</v>
      </c>
    </row>
    <row r="203" spans="2:4" ht="15.6" x14ac:dyDescent="0.3">
      <c r="B203" s="29">
        <v>44946</v>
      </c>
      <c r="C203" s="9">
        <v>8139</v>
      </c>
      <c r="D203" s="9">
        <v>40326</v>
      </c>
    </row>
    <row r="204" spans="2:4" ht="15.6" x14ac:dyDescent="0.3">
      <c r="B204" s="29">
        <v>44953</v>
      </c>
      <c r="C204" s="9">
        <v>9442</v>
      </c>
      <c r="D204" s="9">
        <v>45602</v>
      </c>
    </row>
    <row r="205" spans="2:4" ht="15.6" x14ac:dyDescent="0.3">
      <c r="B205" s="29">
        <v>44960</v>
      </c>
      <c r="C205" s="9">
        <v>9494</v>
      </c>
      <c r="D205" s="9">
        <v>46406</v>
      </c>
    </row>
    <row r="206" spans="2:4" ht="15.6" x14ac:dyDescent="0.3">
      <c r="B206" s="29">
        <v>44967</v>
      </c>
      <c r="C206" s="9">
        <v>9550</v>
      </c>
      <c r="D206" s="9">
        <v>38370</v>
      </c>
    </row>
    <row r="207" spans="2:4" ht="15.6" x14ac:dyDescent="0.3">
      <c r="B207" s="29">
        <v>44974</v>
      </c>
      <c r="C207" s="9">
        <v>9904</v>
      </c>
      <c r="D207" s="9">
        <v>47669</v>
      </c>
    </row>
    <row r="208" spans="2:4" ht="15.6" x14ac:dyDescent="0.3">
      <c r="B208" s="29">
        <v>44979</v>
      </c>
      <c r="C208" s="9">
        <v>9544</v>
      </c>
      <c r="D208" s="9">
        <v>44891</v>
      </c>
    </row>
    <row r="209" spans="2:4" ht="15.6" x14ac:dyDescent="0.3">
      <c r="B209" s="29">
        <v>44988</v>
      </c>
      <c r="C209" s="9">
        <v>8610</v>
      </c>
      <c r="D209" s="9">
        <v>34540</v>
      </c>
    </row>
    <row r="210" spans="2:4" ht="15.6" x14ac:dyDescent="0.3">
      <c r="B210" s="29">
        <v>44995</v>
      </c>
      <c r="C210" s="9">
        <v>6957</v>
      </c>
      <c r="D210" s="9">
        <v>29316</v>
      </c>
    </row>
    <row r="211" spans="2:4" ht="15.6" x14ac:dyDescent="0.3">
      <c r="B211" s="29">
        <v>45002</v>
      </c>
      <c r="C211" s="9">
        <v>8581</v>
      </c>
      <c r="D211" s="9">
        <v>37157</v>
      </c>
    </row>
    <row r="212" spans="2:4" ht="15.6" x14ac:dyDescent="0.3">
      <c r="B212" s="29">
        <v>45009</v>
      </c>
      <c r="C212" s="9">
        <v>10716</v>
      </c>
      <c r="D212" s="9">
        <v>43415</v>
      </c>
    </row>
    <row r="213" spans="2:4" ht="15.6" x14ac:dyDescent="0.3">
      <c r="B213" s="29">
        <v>45016</v>
      </c>
      <c r="C213" s="9">
        <v>10804</v>
      </c>
      <c r="D213" s="9">
        <v>46099</v>
      </c>
    </row>
    <row r="214" spans="2:4" ht="15.6" x14ac:dyDescent="0.3">
      <c r="B214" s="29">
        <v>45023</v>
      </c>
      <c r="C214" s="9">
        <v>10359</v>
      </c>
      <c r="D214" s="9">
        <v>44860</v>
      </c>
    </row>
    <row r="215" spans="2:4" ht="15.6" x14ac:dyDescent="0.3">
      <c r="B215" s="29">
        <v>45030</v>
      </c>
      <c r="C215" s="9">
        <v>13267</v>
      </c>
      <c r="D215" s="9">
        <v>61516</v>
      </c>
    </row>
    <row r="216" spans="2:4" ht="15.6" x14ac:dyDescent="0.3">
      <c r="B216" s="29">
        <v>45037</v>
      </c>
      <c r="C216" s="9">
        <v>10700</v>
      </c>
      <c r="D216" s="9">
        <v>53700</v>
      </c>
    </row>
    <row r="217" spans="2:4" ht="15.6" x14ac:dyDescent="0.3">
      <c r="B217" s="29">
        <v>45044</v>
      </c>
      <c r="C217" s="9">
        <v>9249</v>
      </c>
      <c r="D217" s="9">
        <v>45621</v>
      </c>
    </row>
    <row r="218" spans="2:4" ht="15.6" x14ac:dyDescent="0.3">
      <c r="B218" s="29">
        <v>45051</v>
      </c>
      <c r="C218" s="9">
        <v>7750</v>
      </c>
      <c r="D218" s="9">
        <v>33610</v>
      </c>
    </row>
    <row r="219" spans="2:4" ht="15.6" x14ac:dyDescent="0.3">
      <c r="B219" s="29">
        <v>45058</v>
      </c>
      <c r="C219" s="9">
        <v>6891</v>
      </c>
      <c r="D219" s="9">
        <v>29834</v>
      </c>
    </row>
    <row r="220" spans="2:4" ht="15.6" x14ac:dyDescent="0.3">
      <c r="B220" s="29">
        <v>45065</v>
      </c>
      <c r="C220" s="9">
        <v>9371</v>
      </c>
      <c r="D220" s="9">
        <v>47215</v>
      </c>
    </row>
    <row r="221" spans="2:4" ht="15.6" x14ac:dyDescent="0.3">
      <c r="B221" s="29">
        <v>45073</v>
      </c>
      <c r="C221" s="9">
        <v>8371</v>
      </c>
      <c r="D221" s="9">
        <v>44215</v>
      </c>
    </row>
    <row r="222" spans="2:4" ht="15.6" x14ac:dyDescent="0.3">
      <c r="B222" s="29">
        <v>45079</v>
      </c>
      <c r="C222" s="9">
        <v>9552</v>
      </c>
      <c r="D222" s="9">
        <v>45668</v>
      </c>
    </row>
    <row r="223" spans="2:4" ht="15.6" x14ac:dyDescent="0.3">
      <c r="B223" s="29">
        <v>45086</v>
      </c>
      <c r="C223" s="9">
        <v>10562</v>
      </c>
      <c r="D223" s="9">
        <v>59605</v>
      </c>
    </row>
    <row r="224" spans="2:4" ht="15.6" x14ac:dyDescent="0.3">
      <c r="B224" s="29">
        <v>45093</v>
      </c>
      <c r="C224" s="9">
        <v>10488</v>
      </c>
      <c r="D224" s="9">
        <v>57263</v>
      </c>
    </row>
    <row r="225" spans="2:4" ht="15.6" x14ac:dyDescent="0.3">
      <c r="B225" s="29">
        <v>45100</v>
      </c>
      <c r="C225" s="9">
        <v>9747</v>
      </c>
      <c r="D225" s="9">
        <v>52682</v>
      </c>
    </row>
    <row r="226" spans="2:4" ht="15.6" x14ac:dyDescent="0.3">
      <c r="B226" s="29">
        <v>45107</v>
      </c>
      <c r="C226" s="9">
        <v>8882</v>
      </c>
      <c r="D226" s="9">
        <v>54601</v>
      </c>
    </row>
    <row r="227" spans="2:4" ht="15.6" x14ac:dyDescent="0.3">
      <c r="B227" s="29">
        <v>45114</v>
      </c>
      <c r="C227" s="9">
        <v>10001</v>
      </c>
      <c r="D227" s="9">
        <v>61162</v>
      </c>
    </row>
    <row r="228" spans="2:4" ht="15.6" x14ac:dyDescent="0.3">
      <c r="B228" s="29">
        <v>45121</v>
      </c>
      <c r="C228" s="9">
        <v>12334</v>
      </c>
      <c r="D228" s="9">
        <v>69224</v>
      </c>
    </row>
    <row r="229" spans="2:4" ht="15.6" x14ac:dyDescent="0.3">
      <c r="B229" s="29">
        <v>45128</v>
      </c>
      <c r="C229" s="9">
        <v>11687</v>
      </c>
      <c r="D229" s="9">
        <v>58545</v>
      </c>
    </row>
    <row r="230" spans="2:4" ht="15.6" x14ac:dyDescent="0.3">
      <c r="B230" s="29">
        <v>45135</v>
      </c>
      <c r="C230" s="9">
        <v>12398</v>
      </c>
      <c r="D230" s="9">
        <v>73413</v>
      </c>
    </row>
    <row r="231" spans="2:4" ht="15.6" x14ac:dyDescent="0.3">
      <c r="B231" s="29">
        <v>45138</v>
      </c>
      <c r="C231" s="9">
        <v>3891</v>
      </c>
      <c r="D231" s="9">
        <v>16796</v>
      </c>
    </row>
    <row r="232" spans="2:4" ht="15.6" x14ac:dyDescent="0.3">
      <c r="B232" s="29">
        <v>45142</v>
      </c>
      <c r="C232" s="9">
        <v>10271</v>
      </c>
      <c r="D232" s="9">
        <v>60045</v>
      </c>
    </row>
    <row r="233" spans="2:4" ht="15.6" x14ac:dyDescent="0.3">
      <c r="B233" s="29">
        <v>45149</v>
      </c>
      <c r="C233" s="9">
        <v>12543</v>
      </c>
      <c r="D233" s="9">
        <v>79185</v>
      </c>
    </row>
    <row r="234" spans="2:4" ht="15.6" x14ac:dyDescent="0.3">
      <c r="B234" s="29">
        <v>45156</v>
      </c>
      <c r="C234" s="9">
        <v>10935</v>
      </c>
      <c r="D234" s="9">
        <v>62771</v>
      </c>
    </row>
    <row r="235" spans="2:4" ht="15.6" x14ac:dyDescent="0.3">
      <c r="B235" s="29">
        <v>45163</v>
      </c>
      <c r="C235" s="9">
        <v>11308</v>
      </c>
      <c r="D235" s="9">
        <v>64499</v>
      </c>
    </row>
    <row r="236" spans="2:4" ht="15.6" x14ac:dyDescent="0.3">
      <c r="B236" s="29">
        <v>45170</v>
      </c>
      <c r="C236" s="9">
        <v>11410</v>
      </c>
      <c r="D236" s="9">
        <v>59948</v>
      </c>
    </row>
    <row r="237" spans="2:4" ht="15.6" x14ac:dyDescent="0.3">
      <c r="B237" s="29">
        <v>45177</v>
      </c>
      <c r="C237" s="9">
        <v>13375</v>
      </c>
      <c r="D237" s="9">
        <v>54633</v>
      </c>
    </row>
    <row r="238" spans="2:4" ht="15.6" x14ac:dyDescent="0.3">
      <c r="B238" s="29">
        <v>45184</v>
      </c>
      <c r="C238" s="9">
        <v>11686</v>
      </c>
      <c r="D238" s="9">
        <v>44703</v>
      </c>
    </row>
    <row r="239" spans="2:4" ht="15.6" x14ac:dyDescent="0.3">
      <c r="B239" s="29">
        <v>45191</v>
      </c>
      <c r="C239" s="9">
        <v>12308</v>
      </c>
      <c r="D239" s="9">
        <v>53206</v>
      </c>
    </row>
    <row r="240" spans="2:4" ht="15.6" x14ac:dyDescent="0.3">
      <c r="B240" s="29">
        <v>45198</v>
      </c>
      <c r="C240" s="9">
        <v>12090</v>
      </c>
      <c r="D240" s="9">
        <v>55810</v>
      </c>
    </row>
    <row r="241" spans="2:4" ht="15.6" x14ac:dyDescent="0.3">
      <c r="B241" s="29">
        <v>45205</v>
      </c>
      <c r="C241" s="9">
        <v>11206</v>
      </c>
      <c r="D241" s="9">
        <v>46411</v>
      </c>
    </row>
    <row r="242" spans="2:4" ht="15.6" x14ac:dyDescent="0.3">
      <c r="B242" s="29">
        <v>45212</v>
      </c>
      <c r="C242" s="9">
        <v>11463</v>
      </c>
      <c r="D242" s="9">
        <v>48092</v>
      </c>
    </row>
    <row r="243" spans="2:4" ht="15.6" x14ac:dyDescent="0.3">
      <c r="B243" s="29">
        <v>45219</v>
      </c>
      <c r="C243" s="9">
        <v>12041</v>
      </c>
      <c r="D243" s="9">
        <v>44757</v>
      </c>
    </row>
    <row r="244" spans="2:4" ht="15.6" x14ac:dyDescent="0.3">
      <c r="B244" s="29">
        <v>45226</v>
      </c>
      <c r="C244" s="9">
        <v>10870</v>
      </c>
      <c r="D244" s="9">
        <v>40610</v>
      </c>
    </row>
    <row r="245" spans="2:4" ht="15.6" x14ac:dyDescent="0.3">
      <c r="B245" s="29">
        <v>45233</v>
      </c>
      <c r="C245" s="9">
        <v>11534</v>
      </c>
      <c r="D245" s="9">
        <v>41997</v>
      </c>
    </row>
    <row r="246" spans="2:4" ht="15.6" x14ac:dyDescent="0.3">
      <c r="B246" s="29">
        <v>45240</v>
      </c>
      <c r="C246" s="9">
        <v>11716</v>
      </c>
      <c r="D246" s="9">
        <v>40185</v>
      </c>
    </row>
    <row r="247" spans="2:4" ht="15.6" x14ac:dyDescent="0.3">
      <c r="B247" s="29">
        <v>45247</v>
      </c>
      <c r="C247" s="9">
        <v>12502</v>
      </c>
      <c r="D247" s="9">
        <v>46251</v>
      </c>
    </row>
    <row r="248" spans="2:4" ht="15.6" x14ac:dyDescent="0.3">
      <c r="B248" s="29">
        <v>45254</v>
      </c>
      <c r="C248" s="9">
        <v>12378</v>
      </c>
      <c r="D248" s="9">
        <v>42730</v>
      </c>
    </row>
    <row r="249" spans="2:4" ht="15.6" x14ac:dyDescent="0.3">
      <c r="B249" s="29">
        <v>45261</v>
      </c>
      <c r="C249" s="9">
        <v>12195</v>
      </c>
      <c r="D249" s="9">
        <v>42140</v>
      </c>
    </row>
    <row r="250" spans="2:4" ht="15.6" x14ac:dyDescent="0.3">
      <c r="B250" s="29">
        <v>45268</v>
      </c>
      <c r="C250" s="9">
        <v>11582</v>
      </c>
      <c r="D250" s="9">
        <v>42051</v>
      </c>
    </row>
    <row r="251" spans="2:4" ht="15.6" x14ac:dyDescent="0.3">
      <c r="B251" s="29">
        <v>45275</v>
      </c>
      <c r="C251" s="9">
        <v>13045</v>
      </c>
      <c r="D251" s="9">
        <v>42544</v>
      </c>
    </row>
    <row r="252" spans="2:4" ht="15.6" x14ac:dyDescent="0.3">
      <c r="B252" s="29">
        <v>45282</v>
      </c>
      <c r="C252" s="9">
        <v>12500</v>
      </c>
      <c r="D252" s="9">
        <v>47900</v>
      </c>
    </row>
    <row r="253" spans="2:4" ht="15.6" x14ac:dyDescent="0.3">
      <c r="B253" s="29">
        <v>45289</v>
      </c>
      <c r="C253" s="9">
        <v>10169</v>
      </c>
      <c r="D253" s="9">
        <v>40948</v>
      </c>
    </row>
    <row r="254" spans="2:4" ht="15.6" x14ac:dyDescent="0.3">
      <c r="B254" s="29">
        <v>45303</v>
      </c>
      <c r="C254" s="9">
        <v>10780</v>
      </c>
      <c r="D254" s="9">
        <v>31461</v>
      </c>
    </row>
    <row r="255" spans="2:4" ht="15.6" x14ac:dyDescent="0.3">
      <c r="B255" s="29">
        <v>45310</v>
      </c>
      <c r="C255" s="9">
        <v>13709</v>
      </c>
      <c r="D255" s="9">
        <v>43936</v>
      </c>
    </row>
    <row r="256" spans="2:4" ht="15.6" x14ac:dyDescent="0.3">
      <c r="B256" s="29">
        <v>45317</v>
      </c>
      <c r="C256" s="9">
        <v>14332</v>
      </c>
      <c r="D256" s="9">
        <v>43169</v>
      </c>
    </row>
    <row r="257" spans="2:4" ht="15.6" x14ac:dyDescent="0.3">
      <c r="B257" s="29">
        <v>45324</v>
      </c>
      <c r="C257" s="9">
        <v>15133</v>
      </c>
      <c r="D257" s="9">
        <v>46851</v>
      </c>
    </row>
    <row r="258" spans="2:4" ht="15.6" x14ac:dyDescent="0.3">
      <c r="B258" s="29">
        <v>45331</v>
      </c>
      <c r="C258" s="9">
        <v>14834</v>
      </c>
      <c r="D258" s="9">
        <v>42610</v>
      </c>
    </row>
    <row r="259" spans="2:4" ht="15.6" x14ac:dyDescent="0.3">
      <c r="B259" s="29">
        <v>45338</v>
      </c>
      <c r="C259" s="9">
        <v>13909</v>
      </c>
      <c r="D259" s="9">
        <v>40842</v>
      </c>
    </row>
    <row r="260" spans="2:4" ht="15.6" x14ac:dyDescent="0.3">
      <c r="B260" s="29">
        <v>45344</v>
      </c>
      <c r="C260" s="9">
        <v>11773</v>
      </c>
      <c r="D260" s="9">
        <v>31832</v>
      </c>
    </row>
    <row r="261" spans="2:4" ht="15.6" x14ac:dyDescent="0.3">
      <c r="B261" s="29">
        <v>45352</v>
      </c>
      <c r="C261" s="9">
        <v>13284</v>
      </c>
      <c r="D261" s="9">
        <v>37247</v>
      </c>
    </row>
    <row r="262" spans="2:4" ht="15.6" x14ac:dyDescent="0.3">
      <c r="B262" s="29">
        <v>45358</v>
      </c>
      <c r="C262" s="9">
        <v>11127</v>
      </c>
      <c r="D262" s="9">
        <v>33177</v>
      </c>
    </row>
    <row r="263" spans="2:4" ht="15.6" x14ac:dyDescent="0.3">
      <c r="B263" s="29">
        <v>45366</v>
      </c>
      <c r="C263" s="9">
        <v>12128</v>
      </c>
      <c r="D263" s="9">
        <v>35178</v>
      </c>
    </row>
    <row r="264" spans="2:4" ht="15.6" x14ac:dyDescent="0.3">
      <c r="B264" s="29">
        <v>45373</v>
      </c>
      <c r="C264" s="9">
        <v>14229</v>
      </c>
      <c r="D264" s="9">
        <v>40479</v>
      </c>
    </row>
    <row r="265" spans="2:4" ht="15.6" x14ac:dyDescent="0.3">
      <c r="B265" s="29">
        <v>45380</v>
      </c>
      <c r="C265" s="9">
        <v>13377</v>
      </c>
      <c r="D265" s="9">
        <v>40564</v>
      </c>
    </row>
    <row r="266" spans="2:4" ht="15.6" x14ac:dyDescent="0.3">
      <c r="B266" s="29">
        <v>45387</v>
      </c>
      <c r="C266" s="9">
        <v>13516</v>
      </c>
      <c r="D266" s="9">
        <v>40760</v>
      </c>
    </row>
    <row r="267" spans="2:4" ht="15.6" x14ac:dyDescent="0.3">
      <c r="B267" s="29">
        <v>45394</v>
      </c>
      <c r="C267" s="9">
        <v>12222</v>
      </c>
      <c r="D267" s="9">
        <v>39555</v>
      </c>
    </row>
    <row r="268" spans="2:4" ht="15.6" x14ac:dyDescent="0.3">
      <c r="B268" s="29">
        <v>45401</v>
      </c>
      <c r="C268" s="9">
        <v>13331</v>
      </c>
      <c r="D268" s="9">
        <v>46355</v>
      </c>
    </row>
    <row r="269" spans="2:4" ht="15.6" x14ac:dyDescent="0.3">
      <c r="B269" s="29">
        <v>45409</v>
      </c>
      <c r="C269" s="9">
        <v>14441</v>
      </c>
      <c r="D269" s="9">
        <v>52283</v>
      </c>
    </row>
    <row r="270" spans="2:4" ht="15.6" x14ac:dyDescent="0.3">
      <c r="B270" s="29">
        <v>45415</v>
      </c>
      <c r="C270" s="9">
        <v>7691</v>
      </c>
      <c r="D270" s="9">
        <v>21097</v>
      </c>
    </row>
    <row r="271" spans="2:4" ht="15.6" x14ac:dyDescent="0.3">
      <c r="B271" s="29">
        <v>45420</v>
      </c>
      <c r="C271" s="9">
        <v>7597</v>
      </c>
      <c r="D271" s="9">
        <v>24311</v>
      </c>
    </row>
    <row r="272" spans="2:4" ht="15.6" x14ac:dyDescent="0.3">
      <c r="B272" s="29">
        <v>45429</v>
      </c>
      <c r="C272" s="9">
        <v>11553</v>
      </c>
      <c r="D272" s="9">
        <v>39138</v>
      </c>
    </row>
    <row r="273" spans="2:4" ht="15.6" x14ac:dyDescent="0.3">
      <c r="B273" s="29">
        <v>45436</v>
      </c>
      <c r="C273" s="9">
        <v>9652</v>
      </c>
      <c r="D273" s="9">
        <v>47823</v>
      </c>
    </row>
    <row r="274" spans="2:4" ht="15.6" x14ac:dyDescent="0.3">
      <c r="B274" s="29">
        <v>45443</v>
      </c>
      <c r="C274" s="9">
        <v>8311</v>
      </c>
      <c r="D274" s="9">
        <v>36264</v>
      </c>
    </row>
    <row r="275" spans="2:4" ht="15.6" x14ac:dyDescent="0.3">
      <c r="B275" s="29">
        <v>45450</v>
      </c>
      <c r="C275" s="9">
        <v>8737</v>
      </c>
      <c r="D275" s="9">
        <v>36821</v>
      </c>
    </row>
    <row r="276" spans="2:4" ht="15.6" x14ac:dyDescent="0.3">
      <c r="B276" s="29">
        <v>45457</v>
      </c>
      <c r="C276" s="9">
        <v>7280</v>
      </c>
      <c r="D276" s="9">
        <v>30737</v>
      </c>
    </row>
    <row r="277" spans="2:4" ht="15.6" x14ac:dyDescent="0.3">
      <c r="B277" s="29">
        <v>45464</v>
      </c>
      <c r="C277" s="9">
        <v>8112</v>
      </c>
      <c r="D277" s="9">
        <v>31609</v>
      </c>
    </row>
    <row r="278" spans="2:4" ht="15.6" x14ac:dyDescent="0.3">
      <c r="B278" s="29">
        <v>45471</v>
      </c>
      <c r="C278" s="9">
        <v>8222</v>
      </c>
      <c r="D278" s="9">
        <v>31836</v>
      </c>
    </row>
    <row r="279" spans="2:4" ht="15.6" x14ac:dyDescent="0.3">
      <c r="B279" s="29">
        <v>45478</v>
      </c>
      <c r="C279" s="9">
        <v>7439</v>
      </c>
      <c r="D279" s="9">
        <v>27284</v>
      </c>
    </row>
    <row r="280" spans="2:4" ht="15.6" x14ac:dyDescent="0.3">
      <c r="B280" s="29">
        <v>45485</v>
      </c>
      <c r="C280" s="9">
        <v>7724</v>
      </c>
      <c r="D280" s="9">
        <v>31679</v>
      </c>
    </row>
    <row r="281" spans="2:4" ht="15.6" x14ac:dyDescent="0.3">
      <c r="B281" s="29">
        <v>45492</v>
      </c>
      <c r="C281" s="9">
        <v>7423</v>
      </c>
      <c r="D281" s="9">
        <v>28268</v>
      </c>
    </row>
    <row r="282" spans="2:4" ht="15.6" x14ac:dyDescent="0.3">
      <c r="B282" s="29">
        <v>45499</v>
      </c>
      <c r="C282" s="9">
        <v>7389</v>
      </c>
      <c r="D282" s="9">
        <v>28133</v>
      </c>
    </row>
    <row r="283" spans="2:4" ht="15.6" x14ac:dyDescent="0.3">
      <c r="B283" s="29">
        <v>45506</v>
      </c>
      <c r="C283" s="9">
        <v>7186</v>
      </c>
      <c r="D283" s="9">
        <v>27773</v>
      </c>
    </row>
    <row r="284" spans="2:4" ht="15.6" x14ac:dyDescent="0.3">
      <c r="B284" s="29">
        <v>45513</v>
      </c>
      <c r="C284" s="9">
        <v>7056</v>
      </c>
      <c r="D284" s="9">
        <v>25675</v>
      </c>
    </row>
    <row r="285" spans="2:4" ht="15.6" x14ac:dyDescent="0.3">
      <c r="B285" s="29">
        <v>45520</v>
      </c>
      <c r="C285" s="9">
        <v>6767</v>
      </c>
      <c r="D285" s="9">
        <v>26052</v>
      </c>
    </row>
    <row r="286" spans="2:4" ht="15.6" x14ac:dyDescent="0.3">
      <c r="B286" s="29">
        <v>45527</v>
      </c>
      <c r="C286" s="9">
        <v>7048</v>
      </c>
      <c r="D286" s="9">
        <v>25625</v>
      </c>
    </row>
    <row r="287" spans="2:4" ht="15.6" x14ac:dyDescent="0.3">
      <c r="B287" s="29">
        <v>45534</v>
      </c>
      <c r="C287" s="9">
        <v>7137</v>
      </c>
      <c r="D287" s="9">
        <v>27627</v>
      </c>
    </row>
    <row r="288" spans="2:4" ht="15.6" x14ac:dyDescent="0.3">
      <c r="B288" s="29">
        <v>45541</v>
      </c>
      <c r="C288" s="9">
        <v>7147</v>
      </c>
      <c r="D288" s="9">
        <v>29573</v>
      </c>
    </row>
    <row r="289" spans="2:4" ht="15.6" x14ac:dyDescent="0.3">
      <c r="B289" s="29">
        <v>45548</v>
      </c>
      <c r="C289" s="9">
        <v>7467</v>
      </c>
      <c r="D289" s="9">
        <v>28674</v>
      </c>
    </row>
    <row r="290" spans="2:4" ht="15.6" x14ac:dyDescent="0.3">
      <c r="B290" s="29">
        <v>45555</v>
      </c>
      <c r="C290" s="9">
        <v>7807</v>
      </c>
      <c r="D290" s="9">
        <v>29536</v>
      </c>
    </row>
    <row r="291" spans="2:4" ht="15.6" x14ac:dyDescent="0.3">
      <c r="B291" s="29">
        <v>45562</v>
      </c>
      <c r="C291" s="9">
        <v>7559</v>
      </c>
      <c r="D291" s="9">
        <v>30577</v>
      </c>
    </row>
    <row r="292" spans="2:4" ht="15.6" x14ac:dyDescent="0.3">
      <c r="B292" s="29">
        <v>45565</v>
      </c>
      <c r="C292" s="9">
        <v>2367</v>
      </c>
      <c r="D292" s="9">
        <v>10212</v>
      </c>
    </row>
    <row r="293" spans="2:4" ht="15.6" x14ac:dyDescent="0.3">
      <c r="B293" s="29">
        <v>45569</v>
      </c>
      <c r="C293" s="9">
        <v>6073</v>
      </c>
      <c r="D293" s="9">
        <v>24495</v>
      </c>
    </row>
    <row r="294" spans="2:4" ht="15.6" x14ac:dyDescent="0.3">
      <c r="B294" s="29">
        <v>45576</v>
      </c>
      <c r="C294" s="9">
        <v>7854</v>
      </c>
      <c r="D294" s="9">
        <v>30513</v>
      </c>
    </row>
    <row r="295" spans="2:4" ht="15.6" x14ac:dyDescent="0.3">
      <c r="B295" s="29">
        <v>45583</v>
      </c>
      <c r="C295" s="9">
        <v>7409</v>
      </c>
      <c r="D295" s="9">
        <v>29687</v>
      </c>
    </row>
    <row r="296" spans="2:4" ht="15.6" x14ac:dyDescent="0.3">
      <c r="B296" s="29">
        <v>45590</v>
      </c>
      <c r="C296" s="9">
        <v>7723</v>
      </c>
      <c r="D296" s="9">
        <v>31157</v>
      </c>
    </row>
    <row r="297" spans="2:4" ht="15.6" x14ac:dyDescent="0.3">
      <c r="B297" s="29">
        <v>45598</v>
      </c>
      <c r="C297" s="9">
        <v>6957</v>
      </c>
      <c r="D297" s="9">
        <v>30290</v>
      </c>
    </row>
    <row r="298" spans="2:4" ht="15.6" x14ac:dyDescent="0.3">
      <c r="B298" s="29">
        <v>45604</v>
      </c>
      <c r="C298" s="9">
        <v>6139</v>
      </c>
      <c r="D298" s="9">
        <v>24152</v>
      </c>
    </row>
    <row r="299" spans="2:4" ht="15.6" x14ac:dyDescent="0.3">
      <c r="B299" s="29">
        <v>45611</v>
      </c>
      <c r="C299" s="9">
        <v>7681</v>
      </c>
      <c r="D299" s="9">
        <v>28464</v>
      </c>
    </row>
    <row r="300" spans="2:4" ht="15.6" x14ac:dyDescent="0.3">
      <c r="B300" s="29">
        <v>45618</v>
      </c>
      <c r="C300" s="9">
        <v>7505</v>
      </c>
      <c r="D300" s="9">
        <v>29374</v>
      </c>
    </row>
    <row r="301" spans="2:4" ht="15.6" x14ac:dyDescent="0.3">
      <c r="B301" s="29">
        <v>45625</v>
      </c>
      <c r="C301" s="9">
        <v>7153</v>
      </c>
      <c r="D301" s="9">
        <v>28398</v>
      </c>
    </row>
    <row r="302" spans="2:4" ht="15.6" x14ac:dyDescent="0.3">
      <c r="B302" s="29">
        <v>45632</v>
      </c>
      <c r="C302" s="9">
        <v>7354</v>
      </c>
      <c r="D302" s="9">
        <v>29065</v>
      </c>
    </row>
    <row r="303" spans="2:4" ht="15.6" x14ac:dyDescent="0.3">
      <c r="B303" s="29">
        <v>45639</v>
      </c>
      <c r="C303" s="9">
        <v>7274</v>
      </c>
      <c r="D303" s="9">
        <v>25647</v>
      </c>
    </row>
    <row r="304" spans="2:4" ht="15.6" x14ac:dyDescent="0.3">
      <c r="B304" s="29">
        <v>45646</v>
      </c>
      <c r="C304" s="9">
        <v>6853</v>
      </c>
      <c r="D304" s="9">
        <v>26339</v>
      </c>
    </row>
    <row r="305" spans="2:4" ht="15.6" x14ac:dyDescent="0.3">
      <c r="B305" s="29">
        <v>45654</v>
      </c>
      <c r="C305" s="9">
        <v>6123</v>
      </c>
      <c r="D305" s="9">
        <v>26891</v>
      </c>
    </row>
    <row r="306" spans="2:4" ht="15.6" x14ac:dyDescent="0.3">
      <c r="B306" s="29">
        <v>45667</v>
      </c>
      <c r="C306" s="9">
        <v>4459</v>
      </c>
      <c r="D306" s="9">
        <v>13101</v>
      </c>
    </row>
    <row r="307" spans="2:4" ht="15.6" x14ac:dyDescent="0.3">
      <c r="B307" s="29">
        <v>45674</v>
      </c>
      <c r="C307" s="9">
        <v>7498</v>
      </c>
      <c r="D307" s="9">
        <v>27389</v>
      </c>
    </row>
    <row r="308" spans="2:4" ht="15.6" x14ac:dyDescent="0.3">
      <c r="B308" s="29">
        <v>45681</v>
      </c>
      <c r="C308" s="9">
        <v>7991</v>
      </c>
      <c r="D308" s="9">
        <v>28574</v>
      </c>
    </row>
    <row r="309" spans="2:4" ht="15.6" x14ac:dyDescent="0.3">
      <c r="B309" s="29">
        <v>45688</v>
      </c>
      <c r="C309" s="9">
        <v>8125</v>
      </c>
      <c r="D309" s="9">
        <v>28475</v>
      </c>
    </row>
    <row r="310" spans="2:4" ht="15.6" x14ac:dyDescent="0.3">
      <c r="B310" s="29">
        <v>45695</v>
      </c>
      <c r="C310" s="9">
        <v>8490</v>
      </c>
      <c r="D310" s="9">
        <v>41249</v>
      </c>
    </row>
    <row r="311" spans="2:4" ht="15.6" x14ac:dyDescent="0.3">
      <c r="B311" s="29">
        <v>45702</v>
      </c>
      <c r="C311" s="9">
        <v>8924</v>
      </c>
      <c r="D311" s="9">
        <v>38183</v>
      </c>
    </row>
    <row r="312" spans="2:4" ht="15.6" x14ac:dyDescent="0.3">
      <c r="B312" s="29">
        <v>45709</v>
      </c>
      <c r="C312" s="9">
        <v>8884</v>
      </c>
      <c r="D312" s="9">
        <v>40650</v>
      </c>
    </row>
    <row r="313" spans="2:4" ht="15.6" x14ac:dyDescent="0.3">
      <c r="B313" s="29">
        <v>45716</v>
      </c>
      <c r="C313" s="9">
        <v>8799</v>
      </c>
      <c r="D313" s="9">
        <v>40394</v>
      </c>
    </row>
    <row r="314" spans="2:4" ht="15.6" x14ac:dyDescent="0.3">
      <c r="B314" s="29">
        <v>45723</v>
      </c>
      <c r="C314" s="9">
        <v>8838</v>
      </c>
      <c r="D314" s="9">
        <v>47584</v>
      </c>
    </row>
    <row r="315" spans="2:4" ht="15.6" x14ac:dyDescent="0.3">
      <c r="B315" s="29">
        <v>45730</v>
      </c>
      <c r="C315" s="9">
        <v>9007</v>
      </c>
      <c r="D315" s="9">
        <v>37633</v>
      </c>
    </row>
    <row r="316" spans="2:4" ht="15.6" x14ac:dyDescent="0.3">
      <c r="B316" s="29">
        <v>45737</v>
      </c>
      <c r="C316" s="9">
        <v>8778</v>
      </c>
      <c r="D316" s="9">
        <v>39776</v>
      </c>
    </row>
    <row r="317" spans="2:4" ht="15.6" x14ac:dyDescent="0.3">
      <c r="B317" s="29">
        <v>45744</v>
      </c>
      <c r="C317" s="9">
        <v>8089</v>
      </c>
      <c r="D317" s="9">
        <v>35618</v>
      </c>
    </row>
    <row r="318" spans="2:4" ht="15.6" x14ac:dyDescent="0.3">
      <c r="B318" s="29">
        <v>45751</v>
      </c>
      <c r="C318" s="9">
        <v>8546</v>
      </c>
      <c r="D318" s="9">
        <v>34745</v>
      </c>
    </row>
    <row r="319" spans="2:4" ht="15.6" x14ac:dyDescent="0.3">
      <c r="B319" s="29">
        <v>45758</v>
      </c>
      <c r="C319" s="9">
        <v>8754</v>
      </c>
      <c r="D319" s="9">
        <v>36484</v>
      </c>
    </row>
    <row r="320" spans="2:4" ht="15.6" x14ac:dyDescent="0.3">
      <c r="B320" s="29">
        <v>45765</v>
      </c>
      <c r="C320" s="9">
        <v>8864</v>
      </c>
      <c r="D320" s="9">
        <v>36842</v>
      </c>
    </row>
  </sheetData>
  <autoFilter ref="B3:D303" xr:uid="{0D483F21-0C6F-4088-9B61-718E46BC5F61}"/>
  <customSheetViews>
    <customSheetView guid="{C03D6CE7-2375-4FE4-BFF2-1C99A7E182E8}" topLeftCell="A185">
      <selection activeCell="D183" sqref="D183"/>
      <pageMargins left="0.7" right="0.7" top="0.75" bottom="0.75" header="0.3" footer="0.3"/>
    </customSheetView>
    <customSheetView guid="{EBA208BE-994F-4B71-BBB1-0D0AE69C1287}" showPageBreaks="1" topLeftCell="A195">
      <selection activeCell="D205" sqref="D205"/>
      <pageMargins left="0.7" right="0.7" top="0.75" bottom="0.75" header="0.3" footer="0.3"/>
      <pageSetup paperSize="9" orientation="portrait" r:id="rId1"/>
    </customSheetView>
    <customSheetView guid="{C9E57850-5E24-4BFD-941E-39128431F9CB}" topLeftCell="A145">
      <selection activeCell="F174" sqref="F174"/>
      <pageMargins left="0.7" right="0.7" top="0.75" bottom="0.75" header="0.3" footer="0.3"/>
      <pageSetup paperSize="9" orientation="portrait" r:id="rId2"/>
    </customSheetView>
    <customSheetView guid="{1B315EB0-36BB-4980-A70A-D5BD32CACB69}">
      <selection activeCell="D27" sqref="D27"/>
      <pageMargins left="0.7" right="0.7" top="0.75" bottom="0.75" header="0.3" footer="0.3"/>
    </customSheetView>
    <customSheetView guid="{70A3DC77-7F5E-2A48-8D62-A9C9C569B277}" topLeftCell="A139">
      <selection activeCell="C166" sqref="C166"/>
      <pageMargins left="0.7" right="0.7" top="0.75" bottom="0.75" header="0.3" footer="0.3"/>
      <pageSetup paperSize="9" orientation="portrait" horizontalDpi="0" verticalDpi="0"/>
    </customSheetView>
    <customSheetView guid="{8ED72CEC-B349-4DEA-A9FA-C8BD2C7FB4FF}" topLeftCell="A183">
      <selection activeCell="F193" sqref="F193"/>
      <pageMargins left="0.7" right="0.7" top="0.75" bottom="0.75" header="0.3" footer="0.3"/>
    </customSheetView>
  </customSheetViews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7EFA8-9CD9-4CDB-89B3-9657AD845C04}">
  <dimension ref="A1:AE82"/>
  <sheetViews>
    <sheetView topLeftCell="E1" zoomScale="60" zoomScaleNormal="60" workbookViewId="0">
      <selection activeCell="X52" sqref="X52"/>
    </sheetView>
  </sheetViews>
  <sheetFormatPr defaultColWidth="9.44140625" defaultRowHeight="15.6" x14ac:dyDescent="0.3"/>
  <cols>
    <col min="1" max="1" width="3.44140625" style="1" customWidth="1"/>
    <col min="2" max="2" width="8.44140625" style="2" customWidth="1"/>
    <col min="3" max="3" width="36.44140625" style="2" customWidth="1"/>
    <col min="4" max="4" width="9.44140625" style="3"/>
    <col min="5" max="5" width="14" style="3" customWidth="1"/>
    <col min="6" max="6" width="12.21875" style="3" customWidth="1"/>
    <col min="7" max="7" width="11.44140625" style="3" customWidth="1"/>
    <col min="8" max="8" width="14" style="3" customWidth="1"/>
    <col min="9" max="9" width="12.77734375" style="3" customWidth="1"/>
    <col min="10" max="10" width="10.44140625" style="3" customWidth="1"/>
    <col min="11" max="11" width="13.44140625" style="3" customWidth="1"/>
    <col min="12" max="12" width="12.77734375" style="3" customWidth="1"/>
    <col min="13" max="13" width="11.44140625" style="3" customWidth="1"/>
    <col min="14" max="14" width="14.44140625" style="3" customWidth="1"/>
    <col min="15" max="15" width="12.44140625" style="3" customWidth="1"/>
    <col min="16" max="16" width="11.44140625" style="3" customWidth="1"/>
    <col min="17" max="17" width="14.77734375" style="3" customWidth="1"/>
    <col min="18" max="18" width="12.44140625" style="3" customWidth="1"/>
    <col min="19" max="19" width="13.44140625" style="3" customWidth="1"/>
    <col min="20" max="20" width="14.77734375" style="3" customWidth="1"/>
    <col min="21" max="22" width="12.77734375" style="3" customWidth="1"/>
    <col min="23" max="23" width="15.44140625" style="3" customWidth="1"/>
    <col min="24" max="24" width="14.44140625" style="3" customWidth="1"/>
    <col min="25" max="25" width="10.77734375" style="3" customWidth="1"/>
    <col min="26" max="26" width="15.21875" style="3" customWidth="1"/>
    <col min="27" max="27" width="14.44140625" style="3" customWidth="1"/>
    <col min="28" max="16384" width="9.44140625" style="1"/>
  </cols>
  <sheetData>
    <row r="1" spans="1:31" x14ac:dyDescent="0.3">
      <c r="A1" s="1" t="s">
        <v>29</v>
      </c>
    </row>
    <row r="2" spans="1:31" x14ac:dyDescent="0.3">
      <c r="B2" s="4"/>
      <c r="C2" s="4"/>
    </row>
    <row r="3" spans="1:31" ht="40.5" customHeight="1" x14ac:dyDescent="0.3">
      <c r="B3" s="45" t="s">
        <v>0</v>
      </c>
      <c r="C3" s="45" t="s">
        <v>1</v>
      </c>
      <c r="D3" s="45" t="s">
        <v>25</v>
      </c>
      <c r="E3" s="42" t="s">
        <v>65</v>
      </c>
      <c r="F3" s="43"/>
      <c r="G3" s="44"/>
      <c r="H3" s="42" t="s">
        <v>71</v>
      </c>
      <c r="I3" s="43"/>
      <c r="J3" s="44"/>
      <c r="K3" s="42" t="s">
        <v>66</v>
      </c>
      <c r="L3" s="43"/>
      <c r="M3" s="44"/>
      <c r="N3" s="42" t="s">
        <v>67</v>
      </c>
      <c r="O3" s="43"/>
      <c r="P3" s="44"/>
      <c r="Q3" s="42" t="s">
        <v>30</v>
      </c>
      <c r="R3" s="43"/>
      <c r="S3" s="44"/>
      <c r="T3" s="42" t="s">
        <v>37</v>
      </c>
      <c r="U3" s="43"/>
      <c r="V3" s="44"/>
      <c r="W3" s="42" t="s">
        <v>38</v>
      </c>
      <c r="X3" s="43"/>
      <c r="Y3" s="44"/>
      <c r="Z3" s="45" t="s">
        <v>70</v>
      </c>
      <c r="AA3" s="45" t="s">
        <v>95</v>
      </c>
    </row>
    <row r="4" spans="1:31" ht="39" customHeight="1" x14ac:dyDescent="0.3">
      <c r="B4" s="46"/>
      <c r="C4" s="46"/>
      <c r="D4" s="46"/>
      <c r="E4" s="34" t="s">
        <v>96</v>
      </c>
      <c r="F4" s="34" t="s">
        <v>97</v>
      </c>
      <c r="G4" s="34" t="s">
        <v>73</v>
      </c>
      <c r="H4" s="34" t="s">
        <v>98</v>
      </c>
      <c r="I4" s="34" t="s">
        <v>97</v>
      </c>
      <c r="J4" s="34" t="s">
        <v>73</v>
      </c>
      <c r="K4" s="34" t="s">
        <v>98</v>
      </c>
      <c r="L4" s="34" t="s">
        <v>97</v>
      </c>
      <c r="M4" s="34" t="s">
        <v>73</v>
      </c>
      <c r="N4" s="34" t="s">
        <v>98</v>
      </c>
      <c r="O4" s="34" t="s">
        <v>97</v>
      </c>
      <c r="P4" s="34" t="s">
        <v>73</v>
      </c>
      <c r="Q4" s="34" t="s">
        <v>98</v>
      </c>
      <c r="R4" s="34" t="s">
        <v>97</v>
      </c>
      <c r="S4" s="34" t="s">
        <v>73</v>
      </c>
      <c r="T4" s="34" t="s">
        <v>98</v>
      </c>
      <c r="U4" s="34" t="s">
        <v>97</v>
      </c>
      <c r="V4" s="34" t="s">
        <v>73</v>
      </c>
      <c r="W4" s="34" t="s">
        <v>98</v>
      </c>
      <c r="X4" s="34" t="s">
        <v>97</v>
      </c>
      <c r="Y4" s="34" t="s">
        <v>73</v>
      </c>
      <c r="Z4" s="46"/>
      <c r="AA4" s="46"/>
    </row>
    <row r="5" spans="1:31" ht="22.5" customHeight="1" x14ac:dyDescent="0.3">
      <c r="B5" s="5">
        <v>1</v>
      </c>
      <c r="C5" s="6" t="s">
        <v>2</v>
      </c>
      <c r="D5" s="7" t="s">
        <v>26</v>
      </c>
      <c r="E5" s="8">
        <v>105</v>
      </c>
      <c r="F5" s="7">
        <f>'Реестр свод'!E5-Динамика!E5</f>
        <v>0</v>
      </c>
      <c r="G5" s="34">
        <f>E5+F5</f>
        <v>105</v>
      </c>
      <c r="H5" s="8">
        <v>72</v>
      </c>
      <c r="I5" s="7">
        <f>'Реестр свод'!F5-Динамика!H5</f>
        <v>0</v>
      </c>
      <c r="J5" s="34">
        <f>H5+I5</f>
        <v>72</v>
      </c>
      <c r="K5" s="8">
        <v>120</v>
      </c>
      <c r="L5" s="7">
        <f>'Реестр свод'!G5-Динамика!K5</f>
        <v>1</v>
      </c>
      <c r="M5" s="34">
        <f>K5+L5</f>
        <v>121</v>
      </c>
      <c r="N5" s="8">
        <v>192</v>
      </c>
      <c r="O5" s="7">
        <f>'Реестр свод'!H5-Динамика!N5</f>
        <v>1</v>
      </c>
      <c r="P5" s="34">
        <f>N5+O5</f>
        <v>193</v>
      </c>
      <c r="Q5" s="8">
        <v>103</v>
      </c>
      <c r="R5" s="7">
        <f>'Реестр свод'!I5-Динамика!Q5</f>
        <v>0</v>
      </c>
      <c r="S5" s="34">
        <f>Q5+R5</f>
        <v>103</v>
      </c>
      <c r="T5" s="32">
        <v>37081</v>
      </c>
      <c r="U5" s="32">
        <f>'Реестр свод'!J5-Динамика!T5</f>
        <v>2280</v>
      </c>
      <c r="V5" s="35">
        <f>T5+U5</f>
        <v>39361</v>
      </c>
      <c r="W5" s="32">
        <v>4773</v>
      </c>
      <c r="X5" s="32">
        <f>'Реестр свод'!K5-Динамика!W5</f>
        <v>179</v>
      </c>
      <c r="Y5" s="35">
        <f>W5+X5</f>
        <v>4952</v>
      </c>
      <c r="Z5" s="35">
        <f t="shared" ref="Z5:Z47" si="0">V5+Y5</f>
        <v>44313</v>
      </c>
      <c r="AA5" s="35">
        <f t="shared" ref="AA5:AA47" si="1">Z5-(T5+W5)</f>
        <v>2459</v>
      </c>
    </row>
    <row r="6" spans="1:31" ht="20.25" customHeight="1" x14ac:dyDescent="0.3">
      <c r="B6" s="6">
        <v>2</v>
      </c>
      <c r="C6" s="6" t="s">
        <v>3</v>
      </c>
      <c r="D6" s="7" t="s">
        <v>26</v>
      </c>
      <c r="E6" s="8">
        <v>122</v>
      </c>
      <c r="F6" s="7">
        <f>'Реестр свод'!E6-Динамика!E6</f>
        <v>8</v>
      </c>
      <c r="G6" s="34">
        <f t="shared" ref="G6:G52" si="2">E6+F6</f>
        <v>130</v>
      </c>
      <c r="H6" s="8">
        <v>16</v>
      </c>
      <c r="I6" s="7">
        <f>'Реестр свод'!F6-Динамика!H6</f>
        <v>0</v>
      </c>
      <c r="J6" s="34">
        <f t="shared" ref="J6:J49" si="3">H6+I6</f>
        <v>16</v>
      </c>
      <c r="K6" s="8">
        <v>46</v>
      </c>
      <c r="L6" s="7">
        <f>'Реестр свод'!G6-Динамика!K6</f>
        <v>1</v>
      </c>
      <c r="M6" s="34">
        <f t="shared" ref="M6:M49" si="4">K6+L6</f>
        <v>47</v>
      </c>
      <c r="N6" s="8">
        <v>62</v>
      </c>
      <c r="O6" s="7">
        <f>'Реестр свод'!H6-Динамика!N6</f>
        <v>1</v>
      </c>
      <c r="P6" s="34">
        <f t="shared" ref="P6:P49" si="5">N6+O6</f>
        <v>63</v>
      </c>
      <c r="Q6" s="8">
        <v>103</v>
      </c>
      <c r="R6" s="7">
        <f>'Реестр свод'!I6-Динамика!Q6</f>
        <v>13</v>
      </c>
      <c r="S6" s="34">
        <f t="shared" ref="S6:S49" si="6">Q6+R6</f>
        <v>116</v>
      </c>
      <c r="T6" s="32">
        <v>26801</v>
      </c>
      <c r="U6" s="32">
        <f>'Реестр свод'!J6-Динамика!T6</f>
        <v>1007</v>
      </c>
      <c r="V6" s="35">
        <f t="shared" ref="V6:V49" si="7">T6+U6</f>
        <v>27808</v>
      </c>
      <c r="W6" s="32">
        <v>1635</v>
      </c>
      <c r="X6" s="32">
        <f>'Реестр свод'!K6-Динамика!W6</f>
        <v>90</v>
      </c>
      <c r="Y6" s="35">
        <f t="shared" ref="Y6:Y47" si="8">W6+X6</f>
        <v>1725</v>
      </c>
      <c r="Z6" s="35">
        <f t="shared" si="0"/>
        <v>29533</v>
      </c>
      <c r="AA6" s="35">
        <f t="shared" si="1"/>
        <v>1097</v>
      </c>
    </row>
    <row r="7" spans="1:31" ht="31.2" x14ac:dyDescent="0.3">
      <c r="B7" s="10">
        <v>3</v>
      </c>
      <c r="C7" s="6" t="s">
        <v>72</v>
      </c>
      <c r="D7" s="7" t="s">
        <v>26</v>
      </c>
      <c r="E7" s="8">
        <v>240</v>
      </c>
      <c r="F7" s="7">
        <f>'Реестр свод'!E7-Динамика!E7</f>
        <v>0</v>
      </c>
      <c r="G7" s="34">
        <f t="shared" si="2"/>
        <v>240</v>
      </c>
      <c r="H7" s="8">
        <v>2</v>
      </c>
      <c r="I7" s="7">
        <f>'Реестр свод'!F7-Динамика!H7</f>
        <v>0</v>
      </c>
      <c r="J7" s="34">
        <f t="shared" si="3"/>
        <v>2</v>
      </c>
      <c r="K7" s="8">
        <v>5</v>
      </c>
      <c r="L7" s="7">
        <f>'Реестр свод'!G7-Динамика!K7</f>
        <v>0</v>
      </c>
      <c r="M7" s="34">
        <f t="shared" si="4"/>
        <v>5</v>
      </c>
      <c r="N7" s="8">
        <v>7</v>
      </c>
      <c r="O7" s="7">
        <f>'Реестр свод'!H7-Динамика!N7</f>
        <v>0</v>
      </c>
      <c r="P7" s="34">
        <f t="shared" si="5"/>
        <v>7</v>
      </c>
      <c r="Q7" s="8">
        <v>146</v>
      </c>
      <c r="R7" s="7">
        <f>'Реестр свод'!I7-Динамика!Q7</f>
        <v>0</v>
      </c>
      <c r="S7" s="34">
        <f t="shared" si="6"/>
        <v>146</v>
      </c>
      <c r="T7" s="32">
        <v>1715</v>
      </c>
      <c r="U7" s="32">
        <f>'Реестр свод'!J7-Динамика!T7</f>
        <v>0</v>
      </c>
      <c r="V7" s="35">
        <f t="shared" si="7"/>
        <v>1715</v>
      </c>
      <c r="W7" s="32">
        <v>624</v>
      </c>
      <c r="X7" s="32">
        <f>'Реестр свод'!K7-Динамика!W7</f>
        <v>0</v>
      </c>
      <c r="Y7" s="35">
        <f t="shared" si="8"/>
        <v>624</v>
      </c>
      <c r="Z7" s="35">
        <f t="shared" si="0"/>
        <v>2339</v>
      </c>
      <c r="AA7" s="35">
        <f t="shared" si="1"/>
        <v>0</v>
      </c>
    </row>
    <row r="8" spans="1:31" ht="40.5" customHeight="1" x14ac:dyDescent="0.3">
      <c r="B8" s="10">
        <v>4</v>
      </c>
      <c r="C8" s="6" t="s">
        <v>4</v>
      </c>
      <c r="D8" s="7" t="s">
        <v>26</v>
      </c>
      <c r="E8" s="8">
        <v>219</v>
      </c>
      <c r="F8" s="7">
        <f>'Реестр свод'!E8-Динамика!E8</f>
        <v>0</v>
      </c>
      <c r="G8" s="34">
        <f t="shared" si="2"/>
        <v>219</v>
      </c>
      <c r="H8" s="8">
        <v>43</v>
      </c>
      <c r="I8" s="7">
        <f>'Реестр свод'!F8-Динамика!H8</f>
        <v>0</v>
      </c>
      <c r="J8" s="34">
        <f t="shared" si="3"/>
        <v>43</v>
      </c>
      <c r="K8" s="8">
        <v>124</v>
      </c>
      <c r="L8" s="7">
        <f>'Реестр свод'!G8-Динамика!K8</f>
        <v>0</v>
      </c>
      <c r="M8" s="34">
        <f t="shared" si="4"/>
        <v>124</v>
      </c>
      <c r="N8" s="8">
        <v>167</v>
      </c>
      <c r="O8" s="7">
        <f>'Реестр свод'!H8-Динамика!N8</f>
        <v>0</v>
      </c>
      <c r="P8" s="34">
        <f t="shared" si="5"/>
        <v>167</v>
      </c>
      <c r="Q8" s="8">
        <v>96</v>
      </c>
      <c r="R8" s="7">
        <f>'Реестр свод'!I8-Динамика!Q8</f>
        <v>0</v>
      </c>
      <c r="S8" s="34">
        <f t="shared" si="6"/>
        <v>96</v>
      </c>
      <c r="T8" s="32">
        <v>2498</v>
      </c>
      <c r="U8" s="32">
        <f>'Реестр свод'!J8-Динамика!T8</f>
        <v>24</v>
      </c>
      <c r="V8" s="35">
        <f t="shared" si="7"/>
        <v>2522</v>
      </c>
      <c r="W8" s="32">
        <v>331</v>
      </c>
      <c r="X8" s="32">
        <f>'Реестр свод'!K8-Динамика!W8</f>
        <v>0</v>
      </c>
      <c r="Y8" s="35">
        <f t="shared" si="8"/>
        <v>331</v>
      </c>
      <c r="Z8" s="35">
        <f t="shared" si="0"/>
        <v>2853</v>
      </c>
      <c r="AA8" s="35">
        <f t="shared" si="1"/>
        <v>24</v>
      </c>
    </row>
    <row r="9" spans="1:31" ht="18" customHeight="1" x14ac:dyDescent="0.3">
      <c r="B9" s="10">
        <v>5</v>
      </c>
      <c r="C9" s="6" t="s">
        <v>5</v>
      </c>
      <c r="D9" s="7" t="s">
        <v>26</v>
      </c>
      <c r="E9" s="8">
        <v>230</v>
      </c>
      <c r="F9" s="7">
        <f>'Реестр свод'!E9-Динамика!E9</f>
        <v>2</v>
      </c>
      <c r="G9" s="34">
        <f t="shared" si="2"/>
        <v>232</v>
      </c>
      <c r="H9" s="8">
        <v>85</v>
      </c>
      <c r="I9" s="7">
        <f>'Реестр свод'!F9-Динамика!H9</f>
        <v>0</v>
      </c>
      <c r="J9" s="34">
        <f t="shared" si="3"/>
        <v>85</v>
      </c>
      <c r="K9" s="8">
        <v>254</v>
      </c>
      <c r="L9" s="7">
        <f>'Реестр свод'!G9-Динамика!K9</f>
        <v>4</v>
      </c>
      <c r="M9" s="34">
        <f t="shared" si="4"/>
        <v>258</v>
      </c>
      <c r="N9" s="8">
        <v>339</v>
      </c>
      <c r="O9" s="7">
        <f>'Реестр свод'!H9-Динамика!N9</f>
        <v>4</v>
      </c>
      <c r="P9" s="34">
        <f t="shared" si="5"/>
        <v>343</v>
      </c>
      <c r="Q9" s="8">
        <v>46</v>
      </c>
      <c r="R9" s="7">
        <f>'Реестр свод'!I9-Динамика!Q9</f>
        <v>0</v>
      </c>
      <c r="S9" s="34">
        <f t="shared" si="6"/>
        <v>46</v>
      </c>
      <c r="T9" s="32">
        <v>115032</v>
      </c>
      <c r="U9" s="32">
        <f>'Реестр свод'!J9-Динамика!T9</f>
        <v>12506</v>
      </c>
      <c r="V9" s="35">
        <f t="shared" si="7"/>
        <v>127538</v>
      </c>
      <c r="W9" s="32">
        <v>20807</v>
      </c>
      <c r="X9" s="32">
        <f>'Реестр свод'!K9-Динамика!W9</f>
        <v>998</v>
      </c>
      <c r="Y9" s="35">
        <f t="shared" si="8"/>
        <v>21805</v>
      </c>
      <c r="Z9" s="35">
        <f t="shared" si="0"/>
        <v>149343</v>
      </c>
      <c r="AA9" s="35">
        <f t="shared" si="1"/>
        <v>13504</v>
      </c>
    </row>
    <row r="10" spans="1:31" ht="22.5" customHeight="1" x14ac:dyDescent="0.3">
      <c r="B10" s="11">
        <v>6</v>
      </c>
      <c r="C10" s="7" t="s">
        <v>40</v>
      </c>
      <c r="D10" s="7" t="s">
        <v>26</v>
      </c>
      <c r="E10" s="8">
        <v>37</v>
      </c>
      <c r="F10" s="7">
        <f>'Реестр свод'!E10-Динамика!E10</f>
        <v>0</v>
      </c>
      <c r="G10" s="34">
        <f t="shared" si="2"/>
        <v>37</v>
      </c>
      <c r="H10" s="8">
        <v>0</v>
      </c>
      <c r="I10" s="7">
        <f>'Реестр свод'!F10-Динамика!H10</f>
        <v>0</v>
      </c>
      <c r="J10" s="34">
        <f t="shared" si="3"/>
        <v>0</v>
      </c>
      <c r="K10" s="8">
        <v>0</v>
      </c>
      <c r="L10" s="7">
        <f>'Реестр свод'!G10-Динамика!K10</f>
        <v>0</v>
      </c>
      <c r="M10" s="34">
        <f t="shared" si="4"/>
        <v>0</v>
      </c>
      <c r="N10" s="8">
        <v>0</v>
      </c>
      <c r="O10" s="7">
        <f>'Реестр свод'!H10-Динамика!N10</f>
        <v>0</v>
      </c>
      <c r="P10" s="34">
        <f t="shared" si="5"/>
        <v>0</v>
      </c>
      <c r="Q10" s="8">
        <v>21</v>
      </c>
      <c r="R10" s="7">
        <f>'Реестр свод'!I10-Динамика!Q10</f>
        <v>0</v>
      </c>
      <c r="S10" s="34">
        <f t="shared" si="6"/>
        <v>21</v>
      </c>
      <c r="T10" s="32">
        <v>460</v>
      </c>
      <c r="U10" s="32">
        <f>'Реестр свод'!J10-Динамика!T10</f>
        <v>0</v>
      </c>
      <c r="V10" s="35">
        <f t="shared" si="7"/>
        <v>460</v>
      </c>
      <c r="W10" s="32">
        <v>2886</v>
      </c>
      <c r="X10" s="32">
        <f>'Реестр свод'!K10-Динамика!W10</f>
        <v>0</v>
      </c>
      <c r="Y10" s="35">
        <f t="shared" si="8"/>
        <v>2886</v>
      </c>
      <c r="Z10" s="35">
        <f t="shared" si="0"/>
        <v>3346</v>
      </c>
      <c r="AA10" s="35">
        <f t="shared" si="1"/>
        <v>0</v>
      </c>
    </row>
    <row r="11" spans="1:31" ht="35.25" customHeight="1" x14ac:dyDescent="0.3">
      <c r="B11" s="11">
        <v>7</v>
      </c>
      <c r="C11" s="7" t="s">
        <v>6</v>
      </c>
      <c r="D11" s="7" t="s">
        <v>26</v>
      </c>
      <c r="E11" s="8">
        <v>30</v>
      </c>
      <c r="F11" s="7">
        <f>'Реестр свод'!E11-Динамика!E11</f>
        <v>0</v>
      </c>
      <c r="G11" s="34">
        <f t="shared" si="2"/>
        <v>30</v>
      </c>
      <c r="H11" s="8">
        <v>1</v>
      </c>
      <c r="I11" s="7">
        <f>'Реестр свод'!F11-Динамика!H11</f>
        <v>0</v>
      </c>
      <c r="J11" s="34">
        <f t="shared" si="3"/>
        <v>1</v>
      </c>
      <c r="K11" s="8">
        <v>0</v>
      </c>
      <c r="L11" s="7">
        <f>'Реестр свод'!G11-Динамика!K11</f>
        <v>0</v>
      </c>
      <c r="M11" s="34">
        <f t="shared" si="4"/>
        <v>0</v>
      </c>
      <c r="N11" s="8">
        <v>1</v>
      </c>
      <c r="O11" s="7">
        <f>'Реестр свод'!H11-Динамика!N11</f>
        <v>0</v>
      </c>
      <c r="P11" s="34">
        <f t="shared" si="5"/>
        <v>1</v>
      </c>
      <c r="Q11" s="8">
        <v>6</v>
      </c>
      <c r="R11" s="7">
        <f>'Реестр свод'!I11-Динамика!Q11</f>
        <v>0</v>
      </c>
      <c r="S11" s="34">
        <f t="shared" si="6"/>
        <v>6</v>
      </c>
      <c r="T11" s="32">
        <v>30</v>
      </c>
      <c r="U11" s="32">
        <f>'Реестр свод'!J11-Динамика!T11</f>
        <v>0</v>
      </c>
      <c r="V11" s="35">
        <f t="shared" si="7"/>
        <v>30</v>
      </c>
      <c r="W11" s="32">
        <v>52</v>
      </c>
      <c r="X11" s="32">
        <f>'Реестр свод'!K11-Динамика!W11</f>
        <v>0</v>
      </c>
      <c r="Y11" s="35">
        <f t="shared" si="8"/>
        <v>52</v>
      </c>
      <c r="Z11" s="35">
        <f t="shared" si="0"/>
        <v>82</v>
      </c>
      <c r="AA11" s="35">
        <f t="shared" si="1"/>
        <v>0</v>
      </c>
    </row>
    <row r="12" spans="1:31" ht="33.75" customHeight="1" x14ac:dyDescent="0.3">
      <c r="B12" s="10">
        <v>8</v>
      </c>
      <c r="C12" s="6" t="s">
        <v>7</v>
      </c>
      <c r="D12" s="7" t="s">
        <v>26</v>
      </c>
      <c r="E12" s="8">
        <v>64</v>
      </c>
      <c r="F12" s="7">
        <f>'Реестр свод'!E12-Динамика!E12</f>
        <v>0</v>
      </c>
      <c r="G12" s="34">
        <f t="shared" si="2"/>
        <v>64</v>
      </c>
      <c r="H12" s="8">
        <v>0</v>
      </c>
      <c r="I12" s="7">
        <f>'Реестр свод'!F12-Динамика!H12</f>
        <v>0</v>
      </c>
      <c r="J12" s="34">
        <f t="shared" si="3"/>
        <v>0</v>
      </c>
      <c r="K12" s="8">
        <v>0</v>
      </c>
      <c r="L12" s="7">
        <f>'Реестр свод'!G12-Динамика!K12</f>
        <v>0</v>
      </c>
      <c r="M12" s="34">
        <f t="shared" si="4"/>
        <v>0</v>
      </c>
      <c r="N12" s="8">
        <v>0</v>
      </c>
      <c r="O12" s="7">
        <f>'Реестр свод'!H12-Динамика!N12</f>
        <v>0</v>
      </c>
      <c r="P12" s="34">
        <f t="shared" si="5"/>
        <v>0</v>
      </c>
      <c r="Q12" s="8">
        <v>24</v>
      </c>
      <c r="R12" s="7">
        <f>'Реестр свод'!I12-Динамика!Q12</f>
        <v>0</v>
      </c>
      <c r="S12" s="34">
        <f t="shared" si="6"/>
        <v>24</v>
      </c>
      <c r="T12" s="32">
        <v>2288</v>
      </c>
      <c r="U12" s="32">
        <f>'Реестр свод'!J12-Динамика!T12</f>
        <v>0</v>
      </c>
      <c r="V12" s="35">
        <f t="shared" si="7"/>
        <v>2288</v>
      </c>
      <c r="W12" s="32">
        <v>36</v>
      </c>
      <c r="X12" s="32">
        <f>'Реестр свод'!K12-Динамика!W12</f>
        <v>0</v>
      </c>
      <c r="Y12" s="35">
        <f t="shared" si="8"/>
        <v>36</v>
      </c>
      <c r="Z12" s="35">
        <f t="shared" si="0"/>
        <v>2324</v>
      </c>
      <c r="AA12" s="35">
        <f t="shared" si="1"/>
        <v>0</v>
      </c>
    </row>
    <row r="13" spans="1:31" ht="54.75" customHeight="1" x14ac:dyDescent="0.3">
      <c r="B13" s="10">
        <v>9</v>
      </c>
      <c r="C13" s="7" t="s">
        <v>28</v>
      </c>
      <c r="D13" s="7" t="s">
        <v>26</v>
      </c>
      <c r="E13" s="8">
        <v>125</v>
      </c>
      <c r="F13" s="7">
        <f>'Реестр свод'!E13-Динамика!E13</f>
        <v>1</v>
      </c>
      <c r="G13" s="34">
        <f t="shared" si="2"/>
        <v>126</v>
      </c>
      <c r="H13" s="8">
        <v>63</v>
      </c>
      <c r="I13" s="7">
        <f>'Реестр свод'!F13-Динамика!H13</f>
        <v>0</v>
      </c>
      <c r="J13" s="34">
        <f t="shared" si="3"/>
        <v>63</v>
      </c>
      <c r="K13" s="8">
        <v>127</v>
      </c>
      <c r="L13" s="7">
        <f>'Реестр свод'!G13-Динамика!K13</f>
        <v>-1</v>
      </c>
      <c r="M13" s="34">
        <f t="shared" si="4"/>
        <v>126</v>
      </c>
      <c r="N13" s="8">
        <v>190</v>
      </c>
      <c r="O13" s="7">
        <f>'Реестр свод'!H13-Динамика!N13</f>
        <v>-1</v>
      </c>
      <c r="P13" s="34">
        <f t="shared" si="5"/>
        <v>189</v>
      </c>
      <c r="Q13" s="8">
        <v>64</v>
      </c>
      <c r="R13" s="7">
        <f>'Реестр свод'!I13-Динамика!Q13</f>
        <v>0</v>
      </c>
      <c r="S13" s="34">
        <f t="shared" si="6"/>
        <v>64</v>
      </c>
      <c r="T13" s="32">
        <v>132016</v>
      </c>
      <c r="U13" s="32">
        <f>'Реестр свод'!J13-Динамика!T13</f>
        <v>5405</v>
      </c>
      <c r="V13" s="35">
        <f t="shared" si="7"/>
        <v>137421</v>
      </c>
      <c r="W13" s="32">
        <v>6291</v>
      </c>
      <c r="X13" s="32">
        <f>'Реестр свод'!K13-Динамика!W13</f>
        <v>83</v>
      </c>
      <c r="Y13" s="35">
        <f t="shared" si="8"/>
        <v>6374</v>
      </c>
      <c r="Z13" s="35">
        <f t="shared" si="0"/>
        <v>143795</v>
      </c>
      <c r="AA13" s="35">
        <f t="shared" si="1"/>
        <v>5488</v>
      </c>
    </row>
    <row r="14" spans="1:31" ht="26.25" customHeight="1" x14ac:dyDescent="0.3">
      <c r="B14" s="11">
        <v>10</v>
      </c>
      <c r="C14" s="7" t="s">
        <v>8</v>
      </c>
      <c r="D14" s="7" t="s">
        <v>26</v>
      </c>
      <c r="E14" s="8">
        <v>47</v>
      </c>
      <c r="F14" s="7">
        <f>'Реестр свод'!E14-Динамика!E14</f>
        <v>0</v>
      </c>
      <c r="G14" s="34">
        <f t="shared" si="2"/>
        <v>47</v>
      </c>
      <c r="H14" s="8">
        <v>1</v>
      </c>
      <c r="I14" s="7">
        <f>'Реестр свод'!F14-Динамика!H14</f>
        <v>0</v>
      </c>
      <c r="J14" s="34">
        <f t="shared" si="3"/>
        <v>1</v>
      </c>
      <c r="K14" s="8"/>
      <c r="L14" s="7">
        <f>'Реестр свод'!G14-Динамика!K14</f>
        <v>0</v>
      </c>
      <c r="M14" s="34">
        <f t="shared" si="4"/>
        <v>0</v>
      </c>
      <c r="N14" s="8">
        <v>1</v>
      </c>
      <c r="O14" s="7">
        <f>'Реестр свод'!H14-Динамика!N14</f>
        <v>0</v>
      </c>
      <c r="P14" s="34">
        <f t="shared" si="5"/>
        <v>1</v>
      </c>
      <c r="Q14" s="8">
        <v>27</v>
      </c>
      <c r="R14" s="7">
        <f>'Реестр свод'!I14-Динамика!Q14</f>
        <v>0</v>
      </c>
      <c r="S14" s="34">
        <f t="shared" si="6"/>
        <v>27</v>
      </c>
      <c r="T14" s="32"/>
      <c r="U14" s="32">
        <f>'Реестр свод'!J14-Динамика!T14</f>
        <v>0</v>
      </c>
      <c r="V14" s="35">
        <f t="shared" si="7"/>
        <v>0</v>
      </c>
      <c r="W14" s="32"/>
      <c r="X14" s="32">
        <f>'Реестр свод'!K14-Динамика!W14</f>
        <v>0</v>
      </c>
      <c r="Y14" s="35">
        <f t="shared" si="8"/>
        <v>0</v>
      </c>
      <c r="Z14" s="35">
        <f t="shared" si="0"/>
        <v>0</v>
      </c>
      <c r="AA14" s="35">
        <f t="shared" si="1"/>
        <v>0</v>
      </c>
    </row>
    <row r="15" spans="1:31" ht="27.75" customHeight="1" x14ac:dyDescent="0.3">
      <c r="B15" s="10">
        <v>11</v>
      </c>
      <c r="C15" s="6" t="s">
        <v>9</v>
      </c>
      <c r="D15" s="7" t="s">
        <v>26</v>
      </c>
      <c r="E15" s="8">
        <v>294</v>
      </c>
      <c r="F15" s="7">
        <f>'Реестр свод'!E15-Динамика!E15</f>
        <v>3</v>
      </c>
      <c r="G15" s="34">
        <f t="shared" si="2"/>
        <v>297</v>
      </c>
      <c r="H15" s="8">
        <v>8</v>
      </c>
      <c r="I15" s="7">
        <f>'Реестр свод'!F15-Динамика!H15</f>
        <v>1</v>
      </c>
      <c r="J15" s="34">
        <f t="shared" si="3"/>
        <v>9</v>
      </c>
      <c r="K15" s="8">
        <v>107</v>
      </c>
      <c r="L15" s="7">
        <f>'Реестр свод'!G15-Динамика!K15</f>
        <v>2</v>
      </c>
      <c r="M15" s="34">
        <f t="shared" si="4"/>
        <v>109</v>
      </c>
      <c r="N15" s="8">
        <v>115</v>
      </c>
      <c r="O15" s="7">
        <f>'Реестр свод'!H15-Динамика!N15</f>
        <v>3</v>
      </c>
      <c r="P15" s="34">
        <f t="shared" si="5"/>
        <v>118</v>
      </c>
      <c r="Q15" s="8">
        <v>225</v>
      </c>
      <c r="R15" s="7">
        <f>'Реестр свод'!I15-Динамика!Q15</f>
        <v>2</v>
      </c>
      <c r="S15" s="34">
        <f t="shared" si="6"/>
        <v>227</v>
      </c>
      <c r="T15" s="32">
        <v>17771</v>
      </c>
      <c r="U15" s="32">
        <f>'Реестр свод'!J15-Динамика!T15</f>
        <v>1024</v>
      </c>
      <c r="V15" s="35">
        <f t="shared" si="7"/>
        <v>18795</v>
      </c>
      <c r="W15" s="32">
        <v>5848</v>
      </c>
      <c r="X15" s="32">
        <f>'Реестр свод'!K15-Динамика!W15</f>
        <v>354</v>
      </c>
      <c r="Y15" s="35">
        <f t="shared" si="8"/>
        <v>6202</v>
      </c>
      <c r="Z15" s="35">
        <f t="shared" si="0"/>
        <v>24997</v>
      </c>
      <c r="AA15" s="35">
        <f t="shared" si="1"/>
        <v>1378</v>
      </c>
    </row>
    <row r="16" spans="1:31" ht="24.75" customHeight="1" x14ac:dyDescent="0.3">
      <c r="B16" s="10">
        <v>12</v>
      </c>
      <c r="C16" s="7" t="s">
        <v>10</v>
      </c>
      <c r="D16" s="7" t="s">
        <v>26</v>
      </c>
      <c r="E16" s="8">
        <v>485</v>
      </c>
      <c r="F16" s="7">
        <f>'Реестр свод'!E16-Динамика!E16</f>
        <v>7</v>
      </c>
      <c r="G16" s="34">
        <f t="shared" si="2"/>
        <v>492</v>
      </c>
      <c r="H16" s="8">
        <v>26</v>
      </c>
      <c r="I16" s="7">
        <f>'Реестр свод'!F16-Динамика!H16</f>
        <v>0</v>
      </c>
      <c r="J16" s="34">
        <f t="shared" si="3"/>
        <v>26</v>
      </c>
      <c r="K16" s="8">
        <v>27</v>
      </c>
      <c r="L16" s="7">
        <f>'Реестр свод'!G16-Динамика!K16</f>
        <v>0</v>
      </c>
      <c r="M16" s="34">
        <f t="shared" si="4"/>
        <v>27</v>
      </c>
      <c r="N16" s="8">
        <v>53</v>
      </c>
      <c r="O16" s="7">
        <f>'Реестр свод'!H16-Динамика!N16</f>
        <v>0</v>
      </c>
      <c r="P16" s="34">
        <f t="shared" si="5"/>
        <v>53</v>
      </c>
      <c r="Q16" s="8">
        <v>191</v>
      </c>
      <c r="R16" s="7">
        <f>'Реестр свод'!I16-Динамика!Q16</f>
        <v>0</v>
      </c>
      <c r="S16" s="34">
        <f t="shared" si="6"/>
        <v>191</v>
      </c>
      <c r="T16" s="32">
        <v>7571</v>
      </c>
      <c r="U16" s="32">
        <f>'Реестр свод'!J16-Динамика!T16</f>
        <v>585</v>
      </c>
      <c r="V16" s="35">
        <f t="shared" si="7"/>
        <v>8156</v>
      </c>
      <c r="W16" s="32">
        <v>2780</v>
      </c>
      <c r="X16" s="32">
        <f>'Реестр свод'!K16-Динамика!W16</f>
        <v>23</v>
      </c>
      <c r="Y16" s="35">
        <f t="shared" si="8"/>
        <v>2803</v>
      </c>
      <c r="Z16" s="35">
        <f t="shared" si="0"/>
        <v>10959</v>
      </c>
      <c r="AA16" s="35">
        <f t="shared" si="1"/>
        <v>608</v>
      </c>
      <c r="AE16" s="1" t="s">
        <v>29</v>
      </c>
    </row>
    <row r="17" spans="2:27" ht="35.25" customHeight="1" x14ac:dyDescent="0.3">
      <c r="B17" s="11">
        <v>13</v>
      </c>
      <c r="C17" s="6" t="s">
        <v>11</v>
      </c>
      <c r="D17" s="7" t="s">
        <v>26</v>
      </c>
      <c r="E17" s="8">
        <v>187</v>
      </c>
      <c r="F17" s="7">
        <f>'Реестр свод'!E17-Динамика!E17</f>
        <v>0</v>
      </c>
      <c r="G17" s="34">
        <f t="shared" si="2"/>
        <v>187</v>
      </c>
      <c r="H17" s="8">
        <v>0</v>
      </c>
      <c r="I17" s="7">
        <f>'Реестр свод'!F17-Динамика!H17</f>
        <v>0</v>
      </c>
      <c r="J17" s="34">
        <f t="shared" si="3"/>
        <v>0</v>
      </c>
      <c r="K17" s="8">
        <v>0</v>
      </c>
      <c r="L17" s="7">
        <f>'Реестр свод'!G17-Динамика!K17</f>
        <v>0</v>
      </c>
      <c r="M17" s="34">
        <f t="shared" si="4"/>
        <v>0</v>
      </c>
      <c r="N17" s="8">
        <v>0</v>
      </c>
      <c r="O17" s="7">
        <f>'Реестр свод'!H17-Динамика!N17</f>
        <v>0</v>
      </c>
      <c r="P17" s="34">
        <f t="shared" si="5"/>
        <v>0</v>
      </c>
      <c r="Q17" s="8">
        <v>66</v>
      </c>
      <c r="R17" s="7">
        <f>'Реестр свод'!I17-Динамика!Q17</f>
        <v>0</v>
      </c>
      <c r="S17" s="34">
        <f t="shared" si="6"/>
        <v>66</v>
      </c>
      <c r="T17" s="32">
        <v>6224</v>
      </c>
      <c r="U17" s="32">
        <f>'Реестр свод'!J17-Динамика!T17</f>
        <v>0</v>
      </c>
      <c r="V17" s="35">
        <f t="shared" si="7"/>
        <v>6224</v>
      </c>
      <c r="W17" s="32">
        <v>664</v>
      </c>
      <c r="X17" s="32">
        <f>'Реестр свод'!K17-Динамика!W17</f>
        <v>0</v>
      </c>
      <c r="Y17" s="35">
        <f t="shared" si="8"/>
        <v>664</v>
      </c>
      <c r="Z17" s="35">
        <f t="shared" si="0"/>
        <v>6888</v>
      </c>
      <c r="AA17" s="35">
        <f t="shared" si="1"/>
        <v>0</v>
      </c>
    </row>
    <row r="18" spans="2:27" ht="31.5" customHeight="1" x14ac:dyDescent="0.3">
      <c r="B18" s="10">
        <v>14</v>
      </c>
      <c r="C18" s="6" t="s">
        <v>12</v>
      </c>
      <c r="D18" s="7" t="s">
        <v>26</v>
      </c>
      <c r="E18" s="8">
        <v>212</v>
      </c>
      <c r="F18" s="7">
        <f>'Реестр свод'!E18-Динамика!E18</f>
        <v>0</v>
      </c>
      <c r="G18" s="34">
        <f t="shared" si="2"/>
        <v>212</v>
      </c>
      <c r="H18" s="8">
        <v>3</v>
      </c>
      <c r="I18" s="7">
        <f>'Реестр свод'!F18-Динамика!H18</f>
        <v>0</v>
      </c>
      <c r="J18" s="34">
        <f t="shared" si="3"/>
        <v>3</v>
      </c>
      <c r="K18" s="8">
        <v>36</v>
      </c>
      <c r="L18" s="7">
        <f>'Реестр свод'!G18-Динамика!K18</f>
        <v>-2</v>
      </c>
      <c r="M18" s="34">
        <f t="shared" si="4"/>
        <v>34</v>
      </c>
      <c r="N18" s="8">
        <v>39</v>
      </c>
      <c r="O18" s="7">
        <f>'Реестр свод'!H18-Динамика!N18</f>
        <v>-2</v>
      </c>
      <c r="P18" s="34">
        <f t="shared" si="5"/>
        <v>37</v>
      </c>
      <c r="Q18" s="8">
        <v>76</v>
      </c>
      <c r="R18" s="7">
        <f>'Реестр свод'!I18-Динамика!Q18</f>
        <v>0</v>
      </c>
      <c r="S18" s="34">
        <f t="shared" si="6"/>
        <v>76</v>
      </c>
      <c r="T18" s="32">
        <v>9669</v>
      </c>
      <c r="U18" s="32">
        <f>'Реестр свод'!J18-Динамика!T18</f>
        <v>625</v>
      </c>
      <c r="V18" s="35">
        <f t="shared" si="7"/>
        <v>10294</v>
      </c>
      <c r="W18" s="32">
        <v>7059</v>
      </c>
      <c r="X18" s="32">
        <f>'Реестр свод'!K18-Динамика!W18</f>
        <v>131</v>
      </c>
      <c r="Y18" s="35">
        <f t="shared" si="8"/>
        <v>7190</v>
      </c>
      <c r="Z18" s="35">
        <f t="shared" si="0"/>
        <v>17484</v>
      </c>
      <c r="AA18" s="35">
        <f t="shared" si="1"/>
        <v>756</v>
      </c>
    </row>
    <row r="19" spans="2:27" ht="24.75" customHeight="1" x14ac:dyDescent="0.3">
      <c r="B19" s="10">
        <v>15</v>
      </c>
      <c r="C19" s="6" t="s">
        <v>13</v>
      </c>
      <c r="D19" s="7" t="s">
        <v>26</v>
      </c>
      <c r="E19" s="8">
        <v>169</v>
      </c>
      <c r="F19" s="7">
        <f>'Реестр свод'!E19-Динамика!E19</f>
        <v>0</v>
      </c>
      <c r="G19" s="34">
        <f t="shared" si="2"/>
        <v>169</v>
      </c>
      <c r="H19" s="8">
        <v>5</v>
      </c>
      <c r="I19" s="7">
        <f>'Реестр свод'!F19-Динамика!H19</f>
        <v>0</v>
      </c>
      <c r="J19" s="34">
        <f t="shared" si="3"/>
        <v>5</v>
      </c>
      <c r="K19" s="8">
        <v>5</v>
      </c>
      <c r="L19" s="7">
        <f>'Реестр свод'!G19-Динамика!K19</f>
        <v>0</v>
      </c>
      <c r="M19" s="34">
        <f t="shared" si="4"/>
        <v>5</v>
      </c>
      <c r="N19" s="8">
        <v>10</v>
      </c>
      <c r="O19" s="7">
        <f>'Реестр свод'!H19-Динамика!N19</f>
        <v>0</v>
      </c>
      <c r="P19" s="34">
        <f t="shared" si="5"/>
        <v>10</v>
      </c>
      <c r="Q19" s="8">
        <v>98</v>
      </c>
      <c r="R19" s="7">
        <f>'Реестр свод'!I19-Динамика!Q19</f>
        <v>0</v>
      </c>
      <c r="S19" s="34">
        <f t="shared" si="6"/>
        <v>98</v>
      </c>
      <c r="T19" s="32">
        <v>1039</v>
      </c>
      <c r="U19" s="32">
        <f>'Реестр свод'!J19-Динамика!T19</f>
        <v>71</v>
      </c>
      <c r="V19" s="35">
        <f t="shared" si="7"/>
        <v>1110</v>
      </c>
      <c r="W19" s="32">
        <v>359</v>
      </c>
      <c r="X19" s="32">
        <f>'Реестр свод'!K19-Динамика!W19</f>
        <v>0</v>
      </c>
      <c r="Y19" s="35">
        <f t="shared" si="8"/>
        <v>359</v>
      </c>
      <c r="Z19" s="35">
        <f t="shared" si="0"/>
        <v>1469</v>
      </c>
      <c r="AA19" s="35">
        <f t="shared" si="1"/>
        <v>71</v>
      </c>
    </row>
    <row r="20" spans="2:27" ht="27" customHeight="1" x14ac:dyDescent="0.3">
      <c r="B20" s="10">
        <v>16</v>
      </c>
      <c r="C20" s="7" t="s">
        <v>14</v>
      </c>
      <c r="D20" s="7" t="s">
        <v>26</v>
      </c>
      <c r="E20" s="8">
        <v>34</v>
      </c>
      <c r="F20" s="7">
        <f>'Реестр свод'!E20-Динамика!E20</f>
        <v>3</v>
      </c>
      <c r="G20" s="34">
        <f t="shared" si="2"/>
        <v>37</v>
      </c>
      <c r="H20" s="8">
        <v>4</v>
      </c>
      <c r="I20" s="7">
        <f>'Реестр свод'!F20-Динамика!H20</f>
        <v>0</v>
      </c>
      <c r="J20" s="34">
        <f t="shared" si="3"/>
        <v>4</v>
      </c>
      <c r="K20" s="8">
        <v>9</v>
      </c>
      <c r="L20" s="7">
        <f>'Реестр свод'!G20-Динамика!K20</f>
        <v>0</v>
      </c>
      <c r="M20" s="34">
        <f t="shared" si="4"/>
        <v>9</v>
      </c>
      <c r="N20" s="8">
        <v>13</v>
      </c>
      <c r="O20" s="7">
        <f>'Реестр свод'!H20-Динамика!N20</f>
        <v>0</v>
      </c>
      <c r="P20" s="34">
        <f t="shared" si="5"/>
        <v>13</v>
      </c>
      <c r="Q20" s="8">
        <v>27</v>
      </c>
      <c r="R20" s="7">
        <f>'Реестр свод'!I20-Динамика!Q20</f>
        <v>0</v>
      </c>
      <c r="S20" s="34">
        <f t="shared" si="6"/>
        <v>27</v>
      </c>
      <c r="T20" s="32">
        <v>21</v>
      </c>
      <c r="U20" s="32">
        <f>'Реестр свод'!J20-Динамика!T20</f>
        <v>0</v>
      </c>
      <c r="V20" s="35">
        <f t="shared" si="7"/>
        <v>21</v>
      </c>
      <c r="W20" s="32">
        <v>96</v>
      </c>
      <c r="X20" s="32">
        <f>'Реестр свод'!K20-Динамика!W20</f>
        <v>0</v>
      </c>
      <c r="Y20" s="35">
        <f t="shared" si="8"/>
        <v>96</v>
      </c>
      <c r="Z20" s="35">
        <f t="shared" si="0"/>
        <v>117</v>
      </c>
      <c r="AA20" s="35">
        <f t="shared" si="1"/>
        <v>0</v>
      </c>
    </row>
    <row r="21" spans="2:27" ht="60.75" customHeight="1" x14ac:dyDescent="0.3">
      <c r="B21" s="10">
        <v>17</v>
      </c>
      <c r="C21" s="7" t="s">
        <v>15</v>
      </c>
      <c r="D21" s="7" t="s">
        <v>26</v>
      </c>
      <c r="E21" s="8">
        <v>50</v>
      </c>
      <c r="F21" s="7">
        <f>'Реестр свод'!E21-Динамика!E21</f>
        <v>-10</v>
      </c>
      <c r="G21" s="34">
        <f t="shared" si="2"/>
        <v>40</v>
      </c>
      <c r="H21" s="8">
        <v>0</v>
      </c>
      <c r="I21" s="7">
        <f>'Реестр свод'!F21-Динамика!H21</f>
        <v>0</v>
      </c>
      <c r="J21" s="34">
        <f t="shared" si="3"/>
        <v>0</v>
      </c>
      <c r="K21" s="8">
        <v>0</v>
      </c>
      <c r="L21" s="7">
        <f>'Реестр свод'!G21-Динамика!K21</f>
        <v>0</v>
      </c>
      <c r="M21" s="34">
        <f t="shared" si="4"/>
        <v>0</v>
      </c>
      <c r="N21" s="8">
        <v>0</v>
      </c>
      <c r="O21" s="7">
        <f>'Реестр свод'!H21-Динамика!N21</f>
        <v>0</v>
      </c>
      <c r="P21" s="34">
        <f t="shared" si="5"/>
        <v>0</v>
      </c>
      <c r="Q21" s="8">
        <v>30</v>
      </c>
      <c r="R21" s="7">
        <f>'Реестр свод'!I21-Динамика!Q21</f>
        <v>0</v>
      </c>
      <c r="S21" s="34">
        <f t="shared" si="6"/>
        <v>30</v>
      </c>
      <c r="T21" s="32">
        <v>41</v>
      </c>
      <c r="U21" s="32">
        <f>'Реестр свод'!J21-Динамика!T21</f>
        <v>0</v>
      </c>
      <c r="V21" s="35">
        <f t="shared" si="7"/>
        <v>41</v>
      </c>
      <c r="W21" s="32">
        <v>6</v>
      </c>
      <c r="X21" s="32">
        <f>'Реестр свод'!K21-Динамика!W21</f>
        <v>0</v>
      </c>
      <c r="Y21" s="35">
        <f t="shared" si="8"/>
        <v>6</v>
      </c>
      <c r="Z21" s="35">
        <f t="shared" si="0"/>
        <v>47</v>
      </c>
      <c r="AA21" s="35">
        <f t="shared" si="1"/>
        <v>0</v>
      </c>
    </row>
    <row r="22" spans="2:27" ht="35.25" customHeight="1" x14ac:dyDescent="0.3">
      <c r="B22" s="11">
        <v>18</v>
      </c>
      <c r="C22" s="6" t="s">
        <v>16</v>
      </c>
      <c r="D22" s="7" t="s">
        <v>26</v>
      </c>
      <c r="E22" s="8">
        <v>29</v>
      </c>
      <c r="F22" s="7">
        <f>'Реестр свод'!E22-Динамика!E22</f>
        <v>0</v>
      </c>
      <c r="G22" s="34">
        <f t="shared" si="2"/>
        <v>29</v>
      </c>
      <c r="H22" s="8">
        <v>2</v>
      </c>
      <c r="I22" s="7">
        <f>'Реестр свод'!F22-Динамика!H22</f>
        <v>0</v>
      </c>
      <c r="J22" s="34">
        <f t="shared" si="3"/>
        <v>2</v>
      </c>
      <c r="K22" s="8">
        <v>18</v>
      </c>
      <c r="L22" s="7">
        <f>'Реестр свод'!G22-Динамика!K22</f>
        <v>0</v>
      </c>
      <c r="M22" s="34">
        <f t="shared" si="4"/>
        <v>18</v>
      </c>
      <c r="N22" s="8">
        <v>20</v>
      </c>
      <c r="O22" s="7">
        <f>'Реестр свод'!H22-Динамика!N22</f>
        <v>0</v>
      </c>
      <c r="P22" s="34">
        <f t="shared" si="5"/>
        <v>20</v>
      </c>
      <c r="Q22" s="8">
        <v>18</v>
      </c>
      <c r="R22" s="7">
        <f>'Реестр свод'!I22-Динамика!Q22</f>
        <v>0</v>
      </c>
      <c r="S22" s="34">
        <f t="shared" si="6"/>
        <v>18</v>
      </c>
      <c r="T22" s="32">
        <v>1026</v>
      </c>
      <c r="U22" s="32">
        <f>'Реестр свод'!J22-Динамика!T22</f>
        <v>9</v>
      </c>
      <c r="V22" s="35">
        <f t="shared" si="7"/>
        <v>1035</v>
      </c>
      <c r="W22" s="32">
        <v>1363</v>
      </c>
      <c r="X22" s="32">
        <f>'Реестр свод'!K22-Динамика!W22</f>
        <v>0</v>
      </c>
      <c r="Y22" s="35">
        <f t="shared" si="8"/>
        <v>1363</v>
      </c>
      <c r="Z22" s="35">
        <f t="shared" si="0"/>
        <v>2398</v>
      </c>
      <c r="AA22" s="35">
        <f t="shared" si="1"/>
        <v>9</v>
      </c>
    </row>
    <row r="23" spans="2:27" ht="38.25" customHeight="1" x14ac:dyDescent="0.3">
      <c r="B23" s="10">
        <v>19</v>
      </c>
      <c r="C23" s="6" t="s">
        <v>17</v>
      </c>
      <c r="D23" s="7" t="s">
        <v>26</v>
      </c>
      <c r="E23" s="8">
        <v>109</v>
      </c>
      <c r="F23" s="7">
        <f>'Реестр свод'!E23-Динамика!E23</f>
        <v>0</v>
      </c>
      <c r="G23" s="34">
        <f t="shared" si="2"/>
        <v>109</v>
      </c>
      <c r="H23" s="8">
        <v>3</v>
      </c>
      <c r="I23" s="7">
        <f>'Реестр свод'!F23-Динамика!H23</f>
        <v>0</v>
      </c>
      <c r="J23" s="34">
        <f t="shared" si="3"/>
        <v>3</v>
      </c>
      <c r="K23" s="8">
        <v>1</v>
      </c>
      <c r="L23" s="7">
        <f>'Реестр свод'!G23-Динамика!K23</f>
        <v>0</v>
      </c>
      <c r="M23" s="34">
        <f t="shared" si="4"/>
        <v>1</v>
      </c>
      <c r="N23" s="8">
        <v>4</v>
      </c>
      <c r="O23" s="7">
        <f>'Реестр свод'!H23-Динамика!N23</f>
        <v>0</v>
      </c>
      <c r="P23" s="34">
        <f t="shared" si="5"/>
        <v>4</v>
      </c>
      <c r="Q23" s="8">
        <v>76</v>
      </c>
      <c r="R23" s="7">
        <f>'Реестр свод'!I23-Динамика!Q23</f>
        <v>0</v>
      </c>
      <c r="S23" s="34">
        <f t="shared" si="6"/>
        <v>76</v>
      </c>
      <c r="T23" s="32">
        <v>73</v>
      </c>
      <c r="U23" s="32">
        <f>'Реестр свод'!J23-Динамика!T23</f>
        <v>0</v>
      </c>
      <c r="V23" s="35">
        <f t="shared" si="7"/>
        <v>73</v>
      </c>
      <c r="W23" s="32">
        <v>25</v>
      </c>
      <c r="X23" s="32">
        <f>'Реестр свод'!K23-Динамика!W23</f>
        <v>0</v>
      </c>
      <c r="Y23" s="35">
        <f t="shared" si="8"/>
        <v>25</v>
      </c>
      <c r="Z23" s="35">
        <f t="shared" si="0"/>
        <v>98</v>
      </c>
      <c r="AA23" s="35">
        <f t="shared" si="1"/>
        <v>0</v>
      </c>
    </row>
    <row r="24" spans="2:27" ht="24.75" customHeight="1" x14ac:dyDescent="0.3">
      <c r="B24" s="11">
        <v>20</v>
      </c>
      <c r="C24" s="6" t="s">
        <v>18</v>
      </c>
      <c r="D24" s="7" t="s">
        <v>26</v>
      </c>
      <c r="E24" s="8"/>
      <c r="F24" s="7">
        <f>'Реестр свод'!E24-Динамика!E24</f>
        <v>0</v>
      </c>
      <c r="G24" s="34">
        <f t="shared" si="2"/>
        <v>0</v>
      </c>
      <c r="H24" s="8"/>
      <c r="I24" s="7">
        <f>'Реестр свод'!F24-Динамика!H24</f>
        <v>0</v>
      </c>
      <c r="J24" s="34">
        <f t="shared" si="3"/>
        <v>0</v>
      </c>
      <c r="K24" s="8"/>
      <c r="L24" s="7">
        <f>'Реестр свод'!G24-Динамика!K24</f>
        <v>0</v>
      </c>
      <c r="M24" s="34">
        <f t="shared" si="4"/>
        <v>0</v>
      </c>
      <c r="N24" s="8">
        <v>0</v>
      </c>
      <c r="O24" s="7">
        <f>'Реестр свод'!H24-Динамика!N24</f>
        <v>0</v>
      </c>
      <c r="P24" s="34">
        <f t="shared" si="5"/>
        <v>0</v>
      </c>
      <c r="Q24" s="8"/>
      <c r="R24" s="7">
        <f>'Реестр свод'!I24-Динамика!Q24</f>
        <v>0</v>
      </c>
      <c r="S24" s="34">
        <f t="shared" si="6"/>
        <v>0</v>
      </c>
      <c r="T24" s="32"/>
      <c r="U24" s="32">
        <f>'Реестр свод'!J24-Динамика!T24</f>
        <v>0</v>
      </c>
      <c r="V24" s="35">
        <f t="shared" si="7"/>
        <v>0</v>
      </c>
      <c r="W24" s="32"/>
      <c r="X24" s="32">
        <f>'Реестр свод'!K24-Динамика!W24</f>
        <v>0</v>
      </c>
      <c r="Y24" s="35">
        <f t="shared" si="8"/>
        <v>0</v>
      </c>
      <c r="Z24" s="35">
        <f t="shared" si="0"/>
        <v>0</v>
      </c>
      <c r="AA24" s="35">
        <f t="shared" si="1"/>
        <v>0</v>
      </c>
    </row>
    <row r="25" spans="2:27" ht="62.4" x14ac:dyDescent="0.3">
      <c r="B25" s="10">
        <v>21</v>
      </c>
      <c r="C25" s="6" t="s">
        <v>52</v>
      </c>
      <c r="D25" s="7" t="s">
        <v>26</v>
      </c>
      <c r="E25" s="8">
        <v>34</v>
      </c>
      <c r="F25" s="7">
        <f>'Реестр свод'!E25-Динамика!E25</f>
        <v>0</v>
      </c>
      <c r="G25" s="34">
        <f t="shared" si="2"/>
        <v>34</v>
      </c>
      <c r="H25" s="8">
        <v>21</v>
      </c>
      <c r="I25" s="7">
        <f>'Реестр свод'!F25-Динамика!H25</f>
        <v>0</v>
      </c>
      <c r="J25" s="34">
        <f t="shared" si="3"/>
        <v>21</v>
      </c>
      <c r="K25" s="8">
        <v>16</v>
      </c>
      <c r="L25" s="7">
        <f>'Реестр свод'!G25-Динамика!K25</f>
        <v>0</v>
      </c>
      <c r="M25" s="34">
        <f t="shared" si="4"/>
        <v>16</v>
      </c>
      <c r="N25" s="8">
        <v>37</v>
      </c>
      <c r="O25" s="7">
        <f>'Реестр свод'!H25-Динамика!N25</f>
        <v>0</v>
      </c>
      <c r="P25" s="34">
        <f t="shared" si="5"/>
        <v>37</v>
      </c>
      <c r="Q25" s="8">
        <v>30</v>
      </c>
      <c r="R25" s="7">
        <f>'Реестр свод'!I25-Динамика!Q25</f>
        <v>0</v>
      </c>
      <c r="S25" s="34">
        <f t="shared" si="6"/>
        <v>30</v>
      </c>
      <c r="T25" s="32">
        <v>95</v>
      </c>
      <c r="U25" s="32">
        <f>'Реестр свод'!J25-Динамика!T25</f>
        <v>0</v>
      </c>
      <c r="V25" s="35">
        <f t="shared" si="7"/>
        <v>95</v>
      </c>
      <c r="W25" s="32">
        <v>21</v>
      </c>
      <c r="X25" s="32">
        <f>'Реестр свод'!K25-Динамика!W25</f>
        <v>0</v>
      </c>
      <c r="Y25" s="35">
        <f t="shared" si="8"/>
        <v>21</v>
      </c>
      <c r="Z25" s="35">
        <f t="shared" si="0"/>
        <v>116</v>
      </c>
      <c r="AA25" s="35">
        <f t="shared" si="1"/>
        <v>0</v>
      </c>
    </row>
    <row r="26" spans="2:27" ht="31.2" x14ac:dyDescent="0.3">
      <c r="B26" s="11">
        <v>22</v>
      </c>
      <c r="C26" s="7" t="s">
        <v>44</v>
      </c>
      <c r="D26" s="7" t="s">
        <v>26</v>
      </c>
      <c r="E26" s="8">
        <v>21</v>
      </c>
      <c r="F26" s="7">
        <f>'Реестр свод'!E26-Динамика!E26</f>
        <v>0</v>
      </c>
      <c r="G26" s="34">
        <f t="shared" si="2"/>
        <v>21</v>
      </c>
      <c r="H26" s="8">
        <v>0</v>
      </c>
      <c r="I26" s="7">
        <f>'Реестр свод'!F26-Динамика!H26</f>
        <v>0</v>
      </c>
      <c r="J26" s="34">
        <f t="shared" si="3"/>
        <v>0</v>
      </c>
      <c r="K26" s="8"/>
      <c r="L26" s="7">
        <f>'Реестр свод'!G26-Динамика!K26</f>
        <v>0</v>
      </c>
      <c r="M26" s="34">
        <f t="shared" si="4"/>
        <v>0</v>
      </c>
      <c r="N26" s="8">
        <v>0</v>
      </c>
      <c r="O26" s="7">
        <f>'Реестр свод'!H26-Динамика!N26</f>
        <v>0</v>
      </c>
      <c r="P26" s="34">
        <f t="shared" si="5"/>
        <v>0</v>
      </c>
      <c r="Q26" s="8">
        <v>6</v>
      </c>
      <c r="R26" s="7">
        <f>'Реестр свод'!I26-Динамика!Q26</f>
        <v>0</v>
      </c>
      <c r="S26" s="34">
        <f t="shared" si="6"/>
        <v>6</v>
      </c>
      <c r="T26" s="32"/>
      <c r="U26" s="32">
        <f>'Реестр свод'!J26-Динамика!T26</f>
        <v>0</v>
      </c>
      <c r="V26" s="35">
        <f t="shared" si="7"/>
        <v>0</v>
      </c>
      <c r="W26" s="32"/>
      <c r="X26" s="32">
        <f>'Реестр свод'!K26-Динамика!W26</f>
        <v>0</v>
      </c>
      <c r="Y26" s="35">
        <f t="shared" si="8"/>
        <v>0</v>
      </c>
      <c r="Z26" s="35">
        <f t="shared" si="0"/>
        <v>0</v>
      </c>
      <c r="AA26" s="35">
        <f t="shared" si="1"/>
        <v>0</v>
      </c>
    </row>
    <row r="27" spans="2:27" ht="31.2" x14ac:dyDescent="0.3">
      <c r="B27" s="11">
        <v>23</v>
      </c>
      <c r="C27" s="7" t="s">
        <v>19</v>
      </c>
      <c r="D27" s="7" t="s">
        <v>26</v>
      </c>
      <c r="E27" s="8">
        <v>86</v>
      </c>
      <c r="F27" s="7">
        <f>'Реестр свод'!E27-Динамика!E27</f>
        <v>10</v>
      </c>
      <c r="G27" s="34">
        <f t="shared" si="2"/>
        <v>96</v>
      </c>
      <c r="H27" s="8">
        <v>10</v>
      </c>
      <c r="I27" s="7">
        <f>'Реестр свод'!F27-Динамика!H27</f>
        <v>0</v>
      </c>
      <c r="J27" s="34">
        <f t="shared" si="3"/>
        <v>10</v>
      </c>
      <c r="K27" s="8">
        <v>18</v>
      </c>
      <c r="L27" s="7">
        <f>'Реестр свод'!G27-Динамика!K27</f>
        <v>0</v>
      </c>
      <c r="M27" s="34">
        <f t="shared" si="4"/>
        <v>18</v>
      </c>
      <c r="N27" s="8">
        <v>28</v>
      </c>
      <c r="O27" s="7">
        <f>'Реестр свод'!H27-Динамика!N27</f>
        <v>0</v>
      </c>
      <c r="P27" s="34">
        <f t="shared" si="5"/>
        <v>28</v>
      </c>
      <c r="Q27" s="8">
        <v>54</v>
      </c>
      <c r="R27" s="7">
        <f>'Реестр свод'!I27-Динамика!Q27</f>
        <v>0</v>
      </c>
      <c r="S27" s="34">
        <f t="shared" si="6"/>
        <v>54</v>
      </c>
      <c r="T27" s="32">
        <v>4254</v>
      </c>
      <c r="U27" s="32">
        <f>'Реестр свод'!J27-Динамика!T27</f>
        <v>526</v>
      </c>
      <c r="V27" s="35">
        <f t="shared" si="7"/>
        <v>4780</v>
      </c>
      <c r="W27" s="32">
        <v>1</v>
      </c>
      <c r="X27" s="32">
        <f>'Реестр свод'!K27-Динамика!W27</f>
        <v>18</v>
      </c>
      <c r="Y27" s="35">
        <f t="shared" si="8"/>
        <v>19</v>
      </c>
      <c r="Z27" s="35">
        <f t="shared" si="0"/>
        <v>4799</v>
      </c>
      <c r="AA27" s="35">
        <f t="shared" si="1"/>
        <v>544</v>
      </c>
    </row>
    <row r="28" spans="2:27" ht="66" customHeight="1" x14ac:dyDescent="0.3">
      <c r="B28" s="11">
        <v>24</v>
      </c>
      <c r="C28" s="7" t="s">
        <v>20</v>
      </c>
      <c r="D28" s="7" t="s">
        <v>26</v>
      </c>
      <c r="E28" s="8">
        <v>15</v>
      </c>
      <c r="F28" s="7">
        <f>'Реестр свод'!E28-Динамика!E28</f>
        <v>0</v>
      </c>
      <c r="G28" s="34">
        <f t="shared" si="2"/>
        <v>15</v>
      </c>
      <c r="H28" s="8"/>
      <c r="I28" s="7">
        <f>'Реестр свод'!F28-Динамика!H28</f>
        <v>0</v>
      </c>
      <c r="J28" s="34">
        <f t="shared" si="3"/>
        <v>0</v>
      </c>
      <c r="K28" s="8"/>
      <c r="L28" s="7">
        <f>'Реестр свод'!G28-Динамика!K28</f>
        <v>0</v>
      </c>
      <c r="M28" s="34">
        <f t="shared" si="4"/>
        <v>0</v>
      </c>
      <c r="N28" s="8">
        <v>0</v>
      </c>
      <c r="O28" s="7">
        <f>'Реестр свод'!H28-Динамика!N28</f>
        <v>0</v>
      </c>
      <c r="P28" s="34">
        <f t="shared" si="5"/>
        <v>0</v>
      </c>
      <c r="Q28" s="8">
        <v>6</v>
      </c>
      <c r="R28" s="7">
        <f>'Реестр свод'!I28-Динамика!Q28</f>
        <v>0</v>
      </c>
      <c r="S28" s="34">
        <f t="shared" si="6"/>
        <v>6</v>
      </c>
      <c r="T28" s="32"/>
      <c r="U28" s="32">
        <f>'Реестр свод'!J28-Динамика!T28</f>
        <v>0</v>
      </c>
      <c r="V28" s="35">
        <f t="shared" si="7"/>
        <v>0</v>
      </c>
      <c r="W28" s="32"/>
      <c r="X28" s="32">
        <f>'Реестр свод'!K28-Динамика!W28</f>
        <v>0</v>
      </c>
      <c r="Y28" s="35">
        <f t="shared" si="8"/>
        <v>0</v>
      </c>
      <c r="Z28" s="35">
        <f t="shared" si="0"/>
        <v>0</v>
      </c>
      <c r="AA28" s="35">
        <f t="shared" si="1"/>
        <v>0</v>
      </c>
    </row>
    <row r="29" spans="2:27" ht="30.75" customHeight="1" x14ac:dyDescent="0.3">
      <c r="B29" s="11">
        <v>25</v>
      </c>
      <c r="C29" s="6" t="s">
        <v>21</v>
      </c>
      <c r="D29" s="7" t="s">
        <v>26</v>
      </c>
      <c r="E29" s="8">
        <v>20</v>
      </c>
      <c r="F29" s="7">
        <f>'Реестр свод'!E29-Динамика!E29</f>
        <v>0</v>
      </c>
      <c r="G29" s="34">
        <f t="shared" si="2"/>
        <v>20</v>
      </c>
      <c r="H29" s="8">
        <v>3</v>
      </c>
      <c r="I29" s="7">
        <f>'Реестр свод'!F29-Динамика!H29</f>
        <v>0</v>
      </c>
      <c r="J29" s="34">
        <f t="shared" si="3"/>
        <v>3</v>
      </c>
      <c r="K29" s="8">
        <v>55</v>
      </c>
      <c r="L29" s="7">
        <f>'Реестр свод'!G29-Динамика!K29</f>
        <v>0</v>
      </c>
      <c r="M29" s="34">
        <f t="shared" si="4"/>
        <v>55</v>
      </c>
      <c r="N29" s="8">
        <v>58</v>
      </c>
      <c r="O29" s="7">
        <f>'Реестр свод'!H29-Динамика!N29</f>
        <v>0</v>
      </c>
      <c r="P29" s="34">
        <f t="shared" si="5"/>
        <v>58</v>
      </c>
      <c r="Q29" s="8">
        <v>15</v>
      </c>
      <c r="R29" s="7">
        <f>'Реестр свод'!I29-Динамика!Q29</f>
        <v>0</v>
      </c>
      <c r="S29" s="34">
        <f t="shared" si="6"/>
        <v>15</v>
      </c>
      <c r="T29" s="32">
        <v>1567</v>
      </c>
      <c r="U29" s="32">
        <f>'Реестр свод'!J29-Динамика!T29</f>
        <v>26</v>
      </c>
      <c r="V29" s="35">
        <f t="shared" si="7"/>
        <v>1593</v>
      </c>
      <c r="W29" s="32">
        <v>241</v>
      </c>
      <c r="X29" s="32">
        <f>'Реестр свод'!K29-Динамика!W29</f>
        <v>1</v>
      </c>
      <c r="Y29" s="35">
        <f t="shared" si="8"/>
        <v>242</v>
      </c>
      <c r="Z29" s="35">
        <f t="shared" si="0"/>
        <v>1835</v>
      </c>
      <c r="AA29" s="35">
        <f t="shared" si="1"/>
        <v>27</v>
      </c>
    </row>
    <row r="30" spans="2:27" ht="62.4" x14ac:dyDescent="0.3">
      <c r="B30" s="11">
        <v>26</v>
      </c>
      <c r="C30" s="7" t="s">
        <v>22</v>
      </c>
      <c r="D30" s="7" t="s">
        <v>26</v>
      </c>
      <c r="E30" s="8">
        <v>233</v>
      </c>
      <c r="F30" s="7">
        <f>'Реестр свод'!E30-Динамика!E30</f>
        <v>5</v>
      </c>
      <c r="G30" s="34">
        <f t="shared" si="2"/>
        <v>238</v>
      </c>
      <c r="H30" s="8">
        <v>2</v>
      </c>
      <c r="I30" s="7">
        <f>'Реестр свод'!F30-Динамика!H30</f>
        <v>0</v>
      </c>
      <c r="J30" s="34">
        <f t="shared" si="3"/>
        <v>2</v>
      </c>
      <c r="K30" s="8">
        <v>62</v>
      </c>
      <c r="L30" s="7">
        <f>'Реестр свод'!G30-Динамика!K30</f>
        <v>0</v>
      </c>
      <c r="M30" s="34">
        <f t="shared" si="4"/>
        <v>62</v>
      </c>
      <c r="N30" s="8">
        <v>64</v>
      </c>
      <c r="O30" s="7">
        <f>'Реестр свод'!H30-Динамика!N30</f>
        <v>0</v>
      </c>
      <c r="P30" s="34">
        <f t="shared" si="5"/>
        <v>64</v>
      </c>
      <c r="Q30" s="8">
        <v>63</v>
      </c>
      <c r="R30" s="7">
        <f>'Реестр свод'!I30-Динамика!Q30</f>
        <v>0</v>
      </c>
      <c r="S30" s="34">
        <f t="shared" si="6"/>
        <v>63</v>
      </c>
      <c r="T30" s="32">
        <v>1217</v>
      </c>
      <c r="U30" s="32">
        <f>'Реестр свод'!J30-Динамика!T30</f>
        <v>23</v>
      </c>
      <c r="V30" s="35">
        <f t="shared" si="7"/>
        <v>1240</v>
      </c>
      <c r="W30" s="32">
        <v>274</v>
      </c>
      <c r="X30" s="32">
        <f>'Реестр свод'!K30-Динамика!W30</f>
        <v>0</v>
      </c>
      <c r="Y30" s="35">
        <f t="shared" si="8"/>
        <v>274</v>
      </c>
      <c r="Z30" s="35">
        <f t="shared" si="0"/>
        <v>1514</v>
      </c>
      <c r="AA30" s="35">
        <f t="shared" si="1"/>
        <v>23</v>
      </c>
    </row>
    <row r="31" spans="2:27" ht="21.75" customHeight="1" x14ac:dyDescent="0.3">
      <c r="B31" s="11">
        <v>27</v>
      </c>
      <c r="C31" s="7" t="s">
        <v>23</v>
      </c>
      <c r="D31" s="7" t="s">
        <v>26</v>
      </c>
      <c r="E31" s="8">
        <v>56</v>
      </c>
      <c r="F31" s="7">
        <f>'Реестр свод'!E31-Динамика!E31</f>
        <v>0</v>
      </c>
      <c r="G31" s="34">
        <f t="shared" si="2"/>
        <v>56</v>
      </c>
      <c r="H31" s="8">
        <v>2</v>
      </c>
      <c r="I31" s="7">
        <f>'Реестр свод'!F31-Динамика!H31</f>
        <v>0</v>
      </c>
      <c r="J31" s="34">
        <f t="shared" si="3"/>
        <v>2</v>
      </c>
      <c r="K31" s="8">
        <v>7</v>
      </c>
      <c r="L31" s="7">
        <f>'Реестр свод'!G31-Динамика!K31</f>
        <v>0</v>
      </c>
      <c r="M31" s="34">
        <f t="shared" si="4"/>
        <v>7</v>
      </c>
      <c r="N31" s="8">
        <v>9</v>
      </c>
      <c r="O31" s="7">
        <f>'Реестр свод'!H31-Динамика!N31</f>
        <v>0</v>
      </c>
      <c r="P31" s="34">
        <f t="shared" si="5"/>
        <v>9</v>
      </c>
      <c r="Q31" s="8">
        <v>19</v>
      </c>
      <c r="R31" s="7">
        <f>'Реестр свод'!I31-Динамика!Q31</f>
        <v>0</v>
      </c>
      <c r="S31" s="34">
        <f t="shared" si="6"/>
        <v>19</v>
      </c>
      <c r="T31" s="32">
        <v>17</v>
      </c>
      <c r="U31" s="32">
        <f>'Реестр свод'!J31-Динамика!T31</f>
        <v>22</v>
      </c>
      <c r="V31" s="35">
        <f t="shared" si="7"/>
        <v>39</v>
      </c>
      <c r="W31" s="32">
        <v>68</v>
      </c>
      <c r="X31" s="32">
        <f>'Реестр свод'!K31-Динамика!W31</f>
        <v>0</v>
      </c>
      <c r="Y31" s="35">
        <f t="shared" si="8"/>
        <v>68</v>
      </c>
      <c r="Z31" s="35">
        <f t="shared" si="0"/>
        <v>107</v>
      </c>
      <c r="AA31" s="35">
        <f t="shared" si="1"/>
        <v>22</v>
      </c>
    </row>
    <row r="32" spans="2:27" ht="50.25" customHeight="1" x14ac:dyDescent="0.3">
      <c r="B32" s="11">
        <v>28</v>
      </c>
      <c r="C32" s="7" t="s">
        <v>24</v>
      </c>
      <c r="D32" s="7" t="s">
        <v>26</v>
      </c>
      <c r="E32" s="8">
        <v>151</v>
      </c>
      <c r="F32" s="7">
        <f>'Реестр свод'!E32-Динамика!E32</f>
        <v>0</v>
      </c>
      <c r="G32" s="34">
        <f t="shared" si="2"/>
        <v>151</v>
      </c>
      <c r="H32" s="8">
        <v>3</v>
      </c>
      <c r="I32" s="7">
        <f>'Реестр свод'!F32-Динамика!H32</f>
        <v>0</v>
      </c>
      <c r="J32" s="34">
        <f t="shared" si="3"/>
        <v>3</v>
      </c>
      <c r="K32" s="8">
        <v>7</v>
      </c>
      <c r="L32" s="7">
        <f>'Реестр свод'!G32-Динамика!K32</f>
        <v>0</v>
      </c>
      <c r="M32" s="34">
        <f t="shared" si="4"/>
        <v>7</v>
      </c>
      <c r="N32" s="8">
        <v>10</v>
      </c>
      <c r="O32" s="7">
        <f>'Реестр свод'!H32-Динамика!N32</f>
        <v>0</v>
      </c>
      <c r="P32" s="34">
        <f t="shared" si="5"/>
        <v>10</v>
      </c>
      <c r="Q32" s="8">
        <v>116</v>
      </c>
      <c r="R32" s="7">
        <f>'Реестр свод'!I32-Динамика!Q32</f>
        <v>0</v>
      </c>
      <c r="S32" s="34">
        <f t="shared" si="6"/>
        <v>116</v>
      </c>
      <c r="T32" s="32">
        <v>535</v>
      </c>
      <c r="U32" s="32">
        <f>'Реестр свод'!J32-Динамика!T32</f>
        <v>0</v>
      </c>
      <c r="V32" s="35">
        <f t="shared" si="7"/>
        <v>535</v>
      </c>
      <c r="W32" s="32">
        <v>242</v>
      </c>
      <c r="X32" s="32">
        <f>'Реестр свод'!K32-Динамика!W32</f>
        <v>0</v>
      </c>
      <c r="Y32" s="35">
        <f t="shared" si="8"/>
        <v>242</v>
      </c>
      <c r="Z32" s="35">
        <f t="shared" si="0"/>
        <v>777</v>
      </c>
      <c r="AA32" s="35">
        <f t="shared" si="1"/>
        <v>0</v>
      </c>
    </row>
    <row r="33" spans="2:27" ht="46.8" x14ac:dyDescent="0.3">
      <c r="B33" s="11">
        <v>29</v>
      </c>
      <c r="C33" s="7" t="s">
        <v>32</v>
      </c>
      <c r="D33" s="7" t="s">
        <v>26</v>
      </c>
      <c r="E33" s="8">
        <v>62</v>
      </c>
      <c r="F33" s="7">
        <f>'Реестр свод'!E33-Динамика!E33</f>
        <v>10</v>
      </c>
      <c r="G33" s="34">
        <f t="shared" si="2"/>
        <v>72</v>
      </c>
      <c r="H33" s="8">
        <v>80</v>
      </c>
      <c r="I33" s="7">
        <f>'Реестр свод'!F33-Динамика!H33</f>
        <v>-3</v>
      </c>
      <c r="J33" s="34">
        <f t="shared" si="3"/>
        <v>77</v>
      </c>
      <c r="K33" s="8">
        <v>85</v>
      </c>
      <c r="L33" s="7">
        <f>'Реестр свод'!G33-Динамика!K33</f>
        <v>0</v>
      </c>
      <c r="M33" s="34">
        <f t="shared" si="4"/>
        <v>85</v>
      </c>
      <c r="N33" s="8">
        <v>165</v>
      </c>
      <c r="O33" s="7">
        <f>'Реестр свод'!H33-Динамика!N33</f>
        <v>-3</v>
      </c>
      <c r="P33" s="34">
        <f t="shared" si="5"/>
        <v>162</v>
      </c>
      <c r="Q33" s="8">
        <v>11</v>
      </c>
      <c r="R33" s="7">
        <f>'Реестр свод'!I33-Динамика!Q33</f>
        <v>0</v>
      </c>
      <c r="S33" s="34">
        <f t="shared" si="6"/>
        <v>11</v>
      </c>
      <c r="T33" s="32">
        <v>820</v>
      </c>
      <c r="U33" s="32">
        <f>'Реестр свод'!J33-Динамика!T33</f>
        <v>17</v>
      </c>
      <c r="V33" s="35">
        <f t="shared" si="7"/>
        <v>837</v>
      </c>
      <c r="W33" s="32">
        <v>1597</v>
      </c>
      <c r="X33" s="32">
        <f>'Реестр свод'!K33-Динамика!W33</f>
        <v>84</v>
      </c>
      <c r="Y33" s="35">
        <f t="shared" si="8"/>
        <v>1681</v>
      </c>
      <c r="Z33" s="35">
        <f t="shared" si="0"/>
        <v>2518</v>
      </c>
      <c r="AA33" s="35">
        <f t="shared" si="1"/>
        <v>101</v>
      </c>
    </row>
    <row r="34" spans="2:27" ht="67.5" customHeight="1" x14ac:dyDescent="0.3">
      <c r="B34" s="11">
        <v>30</v>
      </c>
      <c r="C34" s="7" t="s">
        <v>31</v>
      </c>
      <c r="D34" s="7" t="s">
        <v>26</v>
      </c>
      <c r="E34" s="8">
        <v>47</v>
      </c>
      <c r="F34" s="7">
        <f>'Реестр свод'!E34-Динамика!E34</f>
        <v>2</v>
      </c>
      <c r="G34" s="34">
        <f t="shared" si="2"/>
        <v>49</v>
      </c>
      <c r="H34" s="8">
        <v>8</v>
      </c>
      <c r="I34" s="7">
        <f>'Реестр свод'!F34-Динамика!H34</f>
        <v>0</v>
      </c>
      <c r="J34" s="34">
        <f t="shared" si="3"/>
        <v>8</v>
      </c>
      <c r="K34" s="8">
        <v>115</v>
      </c>
      <c r="L34" s="7">
        <f>'Реестр свод'!G34-Динамика!K34</f>
        <v>0</v>
      </c>
      <c r="M34" s="34">
        <f t="shared" si="4"/>
        <v>115</v>
      </c>
      <c r="N34" s="8">
        <v>123</v>
      </c>
      <c r="O34" s="7">
        <f>'Реестр свод'!H34-Динамика!N34</f>
        <v>0</v>
      </c>
      <c r="P34" s="34">
        <f t="shared" si="5"/>
        <v>123</v>
      </c>
      <c r="Q34" s="8">
        <v>30</v>
      </c>
      <c r="R34" s="7">
        <f>'Реестр свод'!I34-Динамика!Q34</f>
        <v>0</v>
      </c>
      <c r="S34" s="34">
        <f t="shared" si="6"/>
        <v>30</v>
      </c>
      <c r="T34" s="32">
        <v>1102</v>
      </c>
      <c r="U34" s="32">
        <f>'Реестр свод'!J34-Динамика!T34</f>
        <v>17</v>
      </c>
      <c r="V34" s="35">
        <f t="shared" si="7"/>
        <v>1119</v>
      </c>
      <c r="W34" s="32">
        <v>430</v>
      </c>
      <c r="X34" s="32">
        <f>'Реестр свод'!K34-Динамика!W34</f>
        <v>2</v>
      </c>
      <c r="Y34" s="35">
        <f t="shared" si="8"/>
        <v>432</v>
      </c>
      <c r="Z34" s="35">
        <f t="shared" si="0"/>
        <v>1551</v>
      </c>
      <c r="AA34" s="35">
        <f t="shared" si="1"/>
        <v>19</v>
      </c>
    </row>
    <row r="35" spans="2:27" ht="60.75" customHeight="1" x14ac:dyDescent="0.3">
      <c r="B35" s="11">
        <v>31</v>
      </c>
      <c r="C35" s="7" t="s">
        <v>39</v>
      </c>
      <c r="D35" s="7" t="s">
        <v>26</v>
      </c>
      <c r="E35" s="8">
        <v>22</v>
      </c>
      <c r="F35" s="7">
        <f>'Реестр свод'!E35-Динамика!E35</f>
        <v>0</v>
      </c>
      <c r="G35" s="34">
        <f t="shared" si="2"/>
        <v>22</v>
      </c>
      <c r="H35" s="8">
        <v>1</v>
      </c>
      <c r="I35" s="7">
        <f>'Реестр свод'!F35-Динамика!H35</f>
        <v>0</v>
      </c>
      <c r="J35" s="34">
        <f t="shared" si="3"/>
        <v>1</v>
      </c>
      <c r="K35" s="8">
        <v>9</v>
      </c>
      <c r="L35" s="7">
        <f>'Реестр свод'!G35-Динамика!K35</f>
        <v>0</v>
      </c>
      <c r="M35" s="34">
        <f t="shared" si="4"/>
        <v>9</v>
      </c>
      <c r="N35" s="8">
        <v>10</v>
      </c>
      <c r="O35" s="7">
        <f>'Реестр свод'!H35-Динамика!N35</f>
        <v>0</v>
      </c>
      <c r="P35" s="34">
        <f t="shared" si="5"/>
        <v>10</v>
      </c>
      <c r="Q35" s="8">
        <v>5</v>
      </c>
      <c r="R35" s="7">
        <f>'Реестр свод'!I35-Динамика!Q35</f>
        <v>0</v>
      </c>
      <c r="S35" s="34">
        <f t="shared" si="6"/>
        <v>5</v>
      </c>
      <c r="T35" s="32">
        <v>111</v>
      </c>
      <c r="U35" s="32">
        <f>'Реестр свод'!J35-Динамика!T35</f>
        <v>0</v>
      </c>
      <c r="V35" s="35">
        <f t="shared" si="7"/>
        <v>111</v>
      </c>
      <c r="W35" s="32">
        <v>58</v>
      </c>
      <c r="X35" s="32">
        <f>'Реестр свод'!K35-Динамика!W35</f>
        <v>0</v>
      </c>
      <c r="Y35" s="35">
        <f t="shared" si="8"/>
        <v>58</v>
      </c>
      <c r="Z35" s="35">
        <f t="shared" si="0"/>
        <v>169</v>
      </c>
      <c r="AA35" s="35">
        <f t="shared" si="1"/>
        <v>0</v>
      </c>
    </row>
    <row r="36" spans="2:27" ht="40.5" customHeight="1" x14ac:dyDescent="0.3">
      <c r="B36" s="11">
        <v>32</v>
      </c>
      <c r="C36" s="7" t="s">
        <v>42</v>
      </c>
      <c r="D36" s="7" t="s">
        <v>26</v>
      </c>
      <c r="E36" s="8"/>
      <c r="F36" s="7">
        <f>'Реестр свод'!E36-Динамика!E36</f>
        <v>0</v>
      </c>
      <c r="G36" s="34">
        <f t="shared" si="2"/>
        <v>0</v>
      </c>
      <c r="H36" s="8"/>
      <c r="I36" s="7">
        <f>'Реестр свод'!F36-Динамика!H36</f>
        <v>0</v>
      </c>
      <c r="J36" s="34">
        <f t="shared" si="3"/>
        <v>0</v>
      </c>
      <c r="K36" s="8"/>
      <c r="L36" s="7">
        <f>'Реестр свод'!G36-Динамика!K36</f>
        <v>0</v>
      </c>
      <c r="M36" s="34">
        <f t="shared" si="4"/>
        <v>0</v>
      </c>
      <c r="N36" s="8">
        <v>0</v>
      </c>
      <c r="O36" s="7">
        <f>'Реестр свод'!H36-Динамика!N36</f>
        <v>0</v>
      </c>
      <c r="P36" s="34">
        <f t="shared" si="5"/>
        <v>0</v>
      </c>
      <c r="Q36" s="8"/>
      <c r="R36" s="7">
        <f>'Реестр свод'!I36-Динамика!Q36</f>
        <v>0</v>
      </c>
      <c r="S36" s="34">
        <f t="shared" si="6"/>
        <v>0</v>
      </c>
      <c r="T36" s="32"/>
      <c r="U36" s="32">
        <f>'Реестр свод'!J36-Динамика!T36</f>
        <v>0</v>
      </c>
      <c r="V36" s="35">
        <f t="shared" si="7"/>
        <v>0</v>
      </c>
      <c r="W36" s="32"/>
      <c r="X36" s="32">
        <f>'Реестр свод'!K36-Динамика!W36</f>
        <v>0</v>
      </c>
      <c r="Y36" s="35">
        <f t="shared" si="8"/>
        <v>0</v>
      </c>
      <c r="Z36" s="35">
        <f t="shared" si="0"/>
        <v>0</v>
      </c>
      <c r="AA36" s="35">
        <f t="shared" si="1"/>
        <v>0</v>
      </c>
    </row>
    <row r="37" spans="2:27" ht="51" customHeight="1" x14ac:dyDescent="0.3">
      <c r="B37" s="11">
        <v>33</v>
      </c>
      <c r="C37" s="7" t="s">
        <v>41</v>
      </c>
      <c r="D37" s="7" t="s">
        <v>26</v>
      </c>
      <c r="E37" s="8">
        <v>7</v>
      </c>
      <c r="F37" s="7">
        <f>'Реестр свод'!E37-Динамика!E37</f>
        <v>0</v>
      </c>
      <c r="G37" s="34">
        <f t="shared" si="2"/>
        <v>7</v>
      </c>
      <c r="H37" s="8">
        <v>1</v>
      </c>
      <c r="I37" s="7">
        <f>'Реестр свод'!F37-Динамика!H37</f>
        <v>0</v>
      </c>
      <c r="J37" s="34">
        <f t="shared" si="3"/>
        <v>1</v>
      </c>
      <c r="K37" s="8">
        <v>4</v>
      </c>
      <c r="L37" s="7">
        <f>'Реестр свод'!G37-Динамика!K37</f>
        <v>0</v>
      </c>
      <c r="M37" s="34">
        <f t="shared" si="4"/>
        <v>4</v>
      </c>
      <c r="N37" s="8">
        <v>5</v>
      </c>
      <c r="O37" s="7">
        <f>'Реестр свод'!H37-Динамика!N37</f>
        <v>0</v>
      </c>
      <c r="P37" s="34">
        <f t="shared" si="5"/>
        <v>5</v>
      </c>
      <c r="Q37" s="8">
        <v>4</v>
      </c>
      <c r="R37" s="7">
        <f>'Реестр свод'!I37-Динамика!Q37</f>
        <v>0</v>
      </c>
      <c r="S37" s="34">
        <f t="shared" si="6"/>
        <v>4</v>
      </c>
      <c r="T37" s="32"/>
      <c r="U37" s="32">
        <f>'Реестр свод'!J37-Динамика!T37</f>
        <v>0</v>
      </c>
      <c r="V37" s="35">
        <f t="shared" si="7"/>
        <v>0</v>
      </c>
      <c r="W37" s="32"/>
      <c r="X37" s="32">
        <f>'Реестр свод'!K37-Динамика!W37</f>
        <v>0</v>
      </c>
      <c r="Y37" s="35">
        <f t="shared" si="8"/>
        <v>0</v>
      </c>
      <c r="Z37" s="35">
        <f t="shared" si="0"/>
        <v>0</v>
      </c>
      <c r="AA37" s="35">
        <f t="shared" si="1"/>
        <v>0</v>
      </c>
    </row>
    <row r="38" spans="2:27" ht="31.2" x14ac:dyDescent="0.3">
      <c r="B38" s="11">
        <v>34</v>
      </c>
      <c r="C38" s="7" t="s">
        <v>43</v>
      </c>
      <c r="D38" s="7" t="s">
        <v>26</v>
      </c>
      <c r="E38" s="8">
        <v>39</v>
      </c>
      <c r="F38" s="7">
        <f>'Реестр свод'!E38-Динамика!E38</f>
        <v>0</v>
      </c>
      <c r="G38" s="34">
        <f t="shared" si="2"/>
        <v>39</v>
      </c>
      <c r="H38" s="8">
        <v>4</v>
      </c>
      <c r="I38" s="7">
        <f>'Реестр свод'!F38-Динамика!H38</f>
        <v>0</v>
      </c>
      <c r="J38" s="34">
        <f t="shared" si="3"/>
        <v>4</v>
      </c>
      <c r="K38" s="8">
        <v>1</v>
      </c>
      <c r="L38" s="7">
        <f>'Реестр свод'!G38-Динамика!K38</f>
        <v>0</v>
      </c>
      <c r="M38" s="34">
        <f t="shared" si="4"/>
        <v>1</v>
      </c>
      <c r="N38" s="8">
        <v>5</v>
      </c>
      <c r="O38" s="7">
        <f>'Реестр свод'!H38-Динамика!N38</f>
        <v>0</v>
      </c>
      <c r="P38" s="34">
        <f t="shared" si="5"/>
        <v>5</v>
      </c>
      <c r="Q38" s="8">
        <v>33</v>
      </c>
      <c r="R38" s="7">
        <f>'Реестр свод'!I38-Динамика!Q38</f>
        <v>0</v>
      </c>
      <c r="S38" s="34">
        <f t="shared" si="6"/>
        <v>33</v>
      </c>
      <c r="T38" s="32">
        <v>65</v>
      </c>
      <c r="U38" s="32">
        <f>'Реестр свод'!J38-Динамика!T38</f>
        <v>0</v>
      </c>
      <c r="V38" s="35">
        <f t="shared" si="7"/>
        <v>65</v>
      </c>
      <c r="W38" s="32">
        <v>93</v>
      </c>
      <c r="X38" s="32">
        <f>'Реестр свод'!K38-Динамика!W38</f>
        <v>0</v>
      </c>
      <c r="Y38" s="35">
        <f t="shared" si="8"/>
        <v>93</v>
      </c>
      <c r="Z38" s="35">
        <f t="shared" si="0"/>
        <v>158</v>
      </c>
      <c r="AA38" s="35">
        <f t="shared" si="1"/>
        <v>0</v>
      </c>
    </row>
    <row r="39" spans="2:27" ht="67.5" customHeight="1" x14ac:dyDescent="0.3">
      <c r="B39" s="11">
        <v>35</v>
      </c>
      <c r="C39" s="7" t="s">
        <v>49</v>
      </c>
      <c r="D39" s="7" t="s">
        <v>26</v>
      </c>
      <c r="E39" s="8">
        <v>2</v>
      </c>
      <c r="F39" s="7">
        <f>'Реестр свод'!E39-Динамика!E39</f>
        <v>0</v>
      </c>
      <c r="G39" s="34">
        <f t="shared" si="2"/>
        <v>2</v>
      </c>
      <c r="H39" s="8"/>
      <c r="I39" s="7">
        <f>'Реестр свод'!F39-Динамика!H39</f>
        <v>0</v>
      </c>
      <c r="J39" s="34">
        <f t="shared" si="3"/>
        <v>0</v>
      </c>
      <c r="K39" s="8"/>
      <c r="L39" s="7">
        <f>'Реестр свод'!G39-Динамика!K39</f>
        <v>0</v>
      </c>
      <c r="M39" s="34">
        <f t="shared" si="4"/>
        <v>0</v>
      </c>
      <c r="N39" s="8">
        <v>0</v>
      </c>
      <c r="O39" s="7">
        <f>'Реестр свод'!H39-Динамика!N39</f>
        <v>0</v>
      </c>
      <c r="P39" s="34">
        <f t="shared" si="5"/>
        <v>0</v>
      </c>
      <c r="Q39" s="8">
        <v>2</v>
      </c>
      <c r="R39" s="7">
        <f>'Реестр свод'!I39-Динамика!Q39</f>
        <v>0</v>
      </c>
      <c r="S39" s="34">
        <f t="shared" si="6"/>
        <v>2</v>
      </c>
      <c r="T39" s="32"/>
      <c r="U39" s="32">
        <f>'Реестр свод'!J39-Динамика!T39</f>
        <v>0</v>
      </c>
      <c r="V39" s="35">
        <f t="shared" si="7"/>
        <v>0</v>
      </c>
      <c r="W39" s="32"/>
      <c r="X39" s="32">
        <f>'Реестр свод'!K39-Динамика!W39</f>
        <v>0</v>
      </c>
      <c r="Y39" s="35">
        <f t="shared" si="8"/>
        <v>0</v>
      </c>
      <c r="Z39" s="35">
        <f t="shared" si="0"/>
        <v>0</v>
      </c>
      <c r="AA39" s="35">
        <f t="shared" si="1"/>
        <v>0</v>
      </c>
    </row>
    <row r="40" spans="2:27" x14ac:dyDescent="0.3">
      <c r="B40" s="11">
        <v>36</v>
      </c>
      <c r="C40" s="7" t="s">
        <v>50</v>
      </c>
      <c r="D40" s="7" t="s">
        <v>26</v>
      </c>
      <c r="E40" s="8">
        <v>9</v>
      </c>
      <c r="F40" s="7">
        <f>'Реестр свод'!E40-Динамика!E40</f>
        <v>0</v>
      </c>
      <c r="G40" s="34">
        <f t="shared" si="2"/>
        <v>9</v>
      </c>
      <c r="H40" s="8">
        <v>1</v>
      </c>
      <c r="I40" s="7">
        <f>'Реестр свод'!F40-Динамика!H40</f>
        <v>0</v>
      </c>
      <c r="J40" s="34">
        <f t="shared" si="3"/>
        <v>1</v>
      </c>
      <c r="K40" s="8">
        <v>18</v>
      </c>
      <c r="L40" s="7">
        <f>'Реестр свод'!G40-Динамика!K40</f>
        <v>0</v>
      </c>
      <c r="M40" s="34">
        <f t="shared" si="4"/>
        <v>18</v>
      </c>
      <c r="N40" s="8">
        <v>19</v>
      </c>
      <c r="O40" s="7">
        <f>'Реестр свод'!H40-Динамика!N40</f>
        <v>0</v>
      </c>
      <c r="P40" s="34">
        <f t="shared" si="5"/>
        <v>19</v>
      </c>
      <c r="Q40" s="8">
        <v>8</v>
      </c>
      <c r="R40" s="7">
        <f>'Реестр свод'!I40-Динамика!Q40</f>
        <v>0</v>
      </c>
      <c r="S40" s="34">
        <f t="shared" si="6"/>
        <v>8</v>
      </c>
      <c r="T40" s="7">
        <v>596</v>
      </c>
      <c r="U40" s="32">
        <f>'Реестр свод'!J40-Динамика!T40</f>
        <v>2</v>
      </c>
      <c r="V40" s="35">
        <f t="shared" si="7"/>
        <v>598</v>
      </c>
      <c r="W40" s="32">
        <v>28</v>
      </c>
      <c r="X40" s="32">
        <f>'Реестр свод'!K40-Динамика!W40</f>
        <v>0</v>
      </c>
      <c r="Y40" s="35">
        <f t="shared" si="8"/>
        <v>28</v>
      </c>
      <c r="Z40" s="35">
        <f t="shared" si="0"/>
        <v>626</v>
      </c>
      <c r="AA40" s="35">
        <f t="shared" si="1"/>
        <v>2</v>
      </c>
    </row>
    <row r="41" spans="2:27" ht="62.4" x14ac:dyDescent="0.3">
      <c r="B41" s="11">
        <v>37</v>
      </c>
      <c r="C41" s="7" t="s">
        <v>51</v>
      </c>
      <c r="D41" s="7" t="s">
        <v>26</v>
      </c>
      <c r="E41" s="8">
        <v>95</v>
      </c>
      <c r="F41" s="7">
        <f>'Реестр свод'!E41-Динамика!E41</f>
        <v>0</v>
      </c>
      <c r="G41" s="34">
        <f t="shared" si="2"/>
        <v>95</v>
      </c>
      <c r="H41" s="8">
        <v>56</v>
      </c>
      <c r="I41" s="7">
        <f>'Реестр свод'!F41-Динамика!H41</f>
        <v>1</v>
      </c>
      <c r="J41" s="34">
        <f t="shared" si="3"/>
        <v>57</v>
      </c>
      <c r="K41" s="8">
        <v>150</v>
      </c>
      <c r="L41" s="7">
        <f>'Реестр свод'!G41-Динамика!K41</f>
        <v>6</v>
      </c>
      <c r="M41" s="34">
        <f t="shared" si="4"/>
        <v>156</v>
      </c>
      <c r="N41" s="8">
        <v>206</v>
      </c>
      <c r="O41" s="7">
        <f>'Реестр свод'!H41-Динамика!N41</f>
        <v>7</v>
      </c>
      <c r="P41" s="34">
        <f t="shared" si="5"/>
        <v>213</v>
      </c>
      <c r="Q41" s="8">
        <v>61</v>
      </c>
      <c r="R41" s="7">
        <f>'Реестр свод'!I41-Динамика!Q41</f>
        <v>0</v>
      </c>
      <c r="S41" s="34">
        <f t="shared" si="6"/>
        <v>61</v>
      </c>
      <c r="T41" s="7">
        <v>56569</v>
      </c>
      <c r="U41" s="32">
        <f>'Реестр свод'!J41-Динамика!T41</f>
        <v>9684</v>
      </c>
      <c r="V41" s="35">
        <f t="shared" si="7"/>
        <v>66253</v>
      </c>
      <c r="W41" s="7">
        <v>3692</v>
      </c>
      <c r="X41" s="32">
        <f>'Реестр свод'!K41-Динамика!W41</f>
        <v>381</v>
      </c>
      <c r="Y41" s="35">
        <f t="shared" si="8"/>
        <v>4073</v>
      </c>
      <c r="Z41" s="35">
        <f t="shared" si="0"/>
        <v>70326</v>
      </c>
      <c r="AA41" s="35">
        <f t="shared" si="1"/>
        <v>10065</v>
      </c>
    </row>
    <row r="42" spans="2:27" x14ac:dyDescent="0.3">
      <c r="B42" s="11">
        <v>38</v>
      </c>
      <c r="C42" s="7" t="s">
        <v>53</v>
      </c>
      <c r="D42" s="7" t="s">
        <v>26</v>
      </c>
      <c r="E42" s="8">
        <v>18</v>
      </c>
      <c r="F42" s="7">
        <f>'Реестр свод'!E42-Динамика!E42</f>
        <v>0</v>
      </c>
      <c r="G42" s="34">
        <f t="shared" si="2"/>
        <v>18</v>
      </c>
      <c r="H42" s="8">
        <v>5</v>
      </c>
      <c r="I42" s="7">
        <f>'Реестр свод'!F42-Динамика!H42</f>
        <v>0</v>
      </c>
      <c r="J42" s="34">
        <f t="shared" si="3"/>
        <v>5</v>
      </c>
      <c r="K42" s="8"/>
      <c r="L42" s="7">
        <f>'Реестр свод'!G42-Динамика!K42</f>
        <v>0</v>
      </c>
      <c r="M42" s="34">
        <f t="shared" si="4"/>
        <v>0</v>
      </c>
      <c r="N42" s="8">
        <v>5</v>
      </c>
      <c r="O42" s="7">
        <f>'Реестр свод'!H42-Динамика!N42</f>
        <v>0</v>
      </c>
      <c r="P42" s="34">
        <f t="shared" si="5"/>
        <v>5</v>
      </c>
      <c r="Q42" s="8">
        <v>14</v>
      </c>
      <c r="R42" s="7">
        <f>'Реестр свод'!I42-Динамика!Q42</f>
        <v>0</v>
      </c>
      <c r="S42" s="34">
        <f t="shared" si="6"/>
        <v>14</v>
      </c>
      <c r="T42" s="7"/>
      <c r="U42" s="32">
        <f>'Реестр свод'!J42-Динамика!T42</f>
        <v>0</v>
      </c>
      <c r="V42" s="35">
        <f t="shared" si="7"/>
        <v>0</v>
      </c>
      <c r="W42" s="7"/>
      <c r="X42" s="32">
        <f>'Реестр свод'!K42-Динамика!W42</f>
        <v>0</v>
      </c>
      <c r="Y42" s="35">
        <f t="shared" si="8"/>
        <v>0</v>
      </c>
      <c r="Z42" s="35">
        <f t="shared" si="0"/>
        <v>0</v>
      </c>
      <c r="AA42" s="35">
        <f t="shared" si="1"/>
        <v>0</v>
      </c>
    </row>
    <row r="43" spans="2:27" ht="31.2" x14ac:dyDescent="0.3">
      <c r="B43" s="11">
        <v>39</v>
      </c>
      <c r="C43" s="7" t="s">
        <v>56</v>
      </c>
      <c r="D43" s="7" t="s">
        <v>26</v>
      </c>
      <c r="E43" s="8">
        <v>32</v>
      </c>
      <c r="F43" s="7">
        <f>'Реестр свод'!E43-Динамика!E43</f>
        <v>0</v>
      </c>
      <c r="G43" s="34">
        <f t="shared" si="2"/>
        <v>32</v>
      </c>
      <c r="H43" s="8">
        <v>6</v>
      </c>
      <c r="I43" s="7">
        <f>'Реестр свод'!F43-Динамика!H43</f>
        <v>0</v>
      </c>
      <c r="J43" s="34">
        <f t="shared" si="3"/>
        <v>6</v>
      </c>
      <c r="K43" s="8"/>
      <c r="L43" s="7">
        <f>'Реестр свод'!G43-Динамика!K43</f>
        <v>0</v>
      </c>
      <c r="M43" s="34">
        <f t="shared" si="4"/>
        <v>0</v>
      </c>
      <c r="N43" s="8">
        <v>6</v>
      </c>
      <c r="O43" s="7">
        <f>'Реестр свод'!H43-Динамика!N43</f>
        <v>0</v>
      </c>
      <c r="P43" s="34">
        <f t="shared" si="5"/>
        <v>6</v>
      </c>
      <c r="Q43" s="8">
        <v>7</v>
      </c>
      <c r="R43" s="7">
        <f>'Реестр свод'!I43-Динамика!Q43</f>
        <v>0</v>
      </c>
      <c r="S43" s="34">
        <f t="shared" si="6"/>
        <v>7</v>
      </c>
      <c r="T43" s="7">
        <v>8</v>
      </c>
      <c r="U43" s="32">
        <f>'Реестр свод'!J43-Динамика!T43</f>
        <v>0</v>
      </c>
      <c r="V43" s="35">
        <f t="shared" si="7"/>
        <v>8</v>
      </c>
      <c r="W43" s="7">
        <v>2</v>
      </c>
      <c r="X43" s="32">
        <f>'Реестр свод'!K43-Динамика!W43</f>
        <v>0</v>
      </c>
      <c r="Y43" s="35">
        <f t="shared" si="8"/>
        <v>2</v>
      </c>
      <c r="Z43" s="35">
        <f t="shared" si="0"/>
        <v>10</v>
      </c>
      <c r="AA43" s="35">
        <f t="shared" si="1"/>
        <v>0</v>
      </c>
    </row>
    <row r="44" spans="2:27" x14ac:dyDescent="0.3">
      <c r="B44" s="11">
        <v>40</v>
      </c>
      <c r="C44" s="7" t="s">
        <v>57</v>
      </c>
      <c r="D44" s="13" t="s">
        <v>27</v>
      </c>
      <c r="E44" s="8"/>
      <c r="F44" s="7">
        <f>'Реестр свод'!E44-Динамика!E44</f>
        <v>0</v>
      </c>
      <c r="G44" s="34">
        <f t="shared" si="2"/>
        <v>0</v>
      </c>
      <c r="H44" s="8"/>
      <c r="I44" s="7">
        <f>'Реестр свод'!F44-Динамика!H44</f>
        <v>0</v>
      </c>
      <c r="J44" s="34">
        <f t="shared" si="3"/>
        <v>0</v>
      </c>
      <c r="K44" s="8"/>
      <c r="L44" s="7">
        <f>'Реестр свод'!G44-Динамика!K44</f>
        <v>0</v>
      </c>
      <c r="M44" s="34">
        <f t="shared" si="4"/>
        <v>0</v>
      </c>
      <c r="N44" s="8">
        <v>0</v>
      </c>
      <c r="O44" s="7">
        <f>'Реестр свод'!H44-Динамика!N44</f>
        <v>0</v>
      </c>
      <c r="P44" s="34">
        <f t="shared" si="5"/>
        <v>0</v>
      </c>
      <c r="Q44" s="8"/>
      <c r="R44" s="7">
        <f>'Реестр свод'!I44-Динамика!Q44</f>
        <v>0</v>
      </c>
      <c r="S44" s="34">
        <f t="shared" si="6"/>
        <v>0</v>
      </c>
      <c r="T44" s="7"/>
      <c r="U44" s="32">
        <f>'Реестр свод'!J44-Динамика!T44</f>
        <v>0</v>
      </c>
      <c r="V44" s="35">
        <f t="shared" si="7"/>
        <v>0</v>
      </c>
      <c r="W44" s="7"/>
      <c r="X44" s="32">
        <f>'Реестр свод'!K44-Динамика!W44</f>
        <v>0</v>
      </c>
      <c r="Y44" s="35">
        <f t="shared" si="8"/>
        <v>0</v>
      </c>
      <c r="Z44" s="35">
        <f t="shared" si="0"/>
        <v>0</v>
      </c>
      <c r="AA44" s="35">
        <f t="shared" si="1"/>
        <v>0</v>
      </c>
    </row>
    <row r="45" spans="2:27" ht="31.2" x14ac:dyDescent="0.3">
      <c r="B45" s="11">
        <v>41</v>
      </c>
      <c r="C45" s="7" t="s">
        <v>60</v>
      </c>
      <c r="D45" s="13" t="s">
        <v>27</v>
      </c>
      <c r="E45" s="8"/>
      <c r="F45" s="7">
        <f>'Реестр свод'!E45-Динамика!E45</f>
        <v>0</v>
      </c>
      <c r="G45" s="34">
        <f t="shared" si="2"/>
        <v>0</v>
      </c>
      <c r="H45" s="8"/>
      <c r="I45" s="7">
        <f>'Реестр свод'!F45-Динамика!H45</f>
        <v>0</v>
      </c>
      <c r="J45" s="34">
        <f t="shared" si="3"/>
        <v>0</v>
      </c>
      <c r="K45" s="8"/>
      <c r="L45" s="7">
        <f>'Реестр свод'!G45-Динамика!K45</f>
        <v>0</v>
      </c>
      <c r="M45" s="34">
        <f t="shared" si="4"/>
        <v>0</v>
      </c>
      <c r="N45" s="8">
        <v>0</v>
      </c>
      <c r="O45" s="7">
        <f>'Реестр свод'!H45-Динамика!N45</f>
        <v>0</v>
      </c>
      <c r="P45" s="34">
        <f t="shared" si="5"/>
        <v>0</v>
      </c>
      <c r="Q45" s="8"/>
      <c r="R45" s="7">
        <f>'Реестр свод'!I45-Динамика!Q45</f>
        <v>0</v>
      </c>
      <c r="S45" s="34">
        <f t="shared" si="6"/>
        <v>0</v>
      </c>
      <c r="T45" s="7"/>
      <c r="U45" s="32">
        <f>'Реестр свод'!J45-Динамика!T45</f>
        <v>0</v>
      </c>
      <c r="V45" s="35">
        <f t="shared" si="7"/>
        <v>0</v>
      </c>
      <c r="W45" s="7"/>
      <c r="X45" s="32">
        <f>'Реестр свод'!K45-Динамика!W45</f>
        <v>0</v>
      </c>
      <c r="Y45" s="35">
        <f t="shared" si="8"/>
        <v>0</v>
      </c>
      <c r="Z45" s="35">
        <f t="shared" si="0"/>
        <v>0</v>
      </c>
      <c r="AA45" s="35">
        <f t="shared" si="1"/>
        <v>0</v>
      </c>
    </row>
    <row r="46" spans="2:27" ht="31.2" x14ac:dyDescent="0.3">
      <c r="B46" s="11">
        <v>42</v>
      </c>
      <c r="C46" s="7" t="s">
        <v>63</v>
      </c>
      <c r="D46" s="7" t="s">
        <v>26</v>
      </c>
      <c r="E46" s="8">
        <v>38</v>
      </c>
      <c r="F46" s="7">
        <f>'Реестр свод'!E46-Динамика!E46</f>
        <v>0</v>
      </c>
      <c r="G46" s="34">
        <f t="shared" si="2"/>
        <v>38</v>
      </c>
      <c r="H46" s="8">
        <v>2</v>
      </c>
      <c r="I46" s="7">
        <f>'Реестр свод'!F46-Динамика!H46</f>
        <v>0</v>
      </c>
      <c r="J46" s="34">
        <f t="shared" si="3"/>
        <v>2</v>
      </c>
      <c r="K46" s="8"/>
      <c r="L46" s="7">
        <f>'Реестр свод'!G46-Динамика!K46</f>
        <v>0</v>
      </c>
      <c r="M46" s="34">
        <f t="shared" si="4"/>
        <v>0</v>
      </c>
      <c r="N46" s="8">
        <v>2</v>
      </c>
      <c r="O46" s="7">
        <f>'Реестр свод'!H46-Динамика!N46</f>
        <v>0</v>
      </c>
      <c r="P46" s="34">
        <f t="shared" si="5"/>
        <v>2</v>
      </c>
      <c r="Q46" s="8">
        <v>28</v>
      </c>
      <c r="R46" s="7">
        <f>'Реестр свод'!I46-Динамика!Q46</f>
        <v>0</v>
      </c>
      <c r="S46" s="34">
        <f t="shared" si="6"/>
        <v>28</v>
      </c>
      <c r="T46" s="7"/>
      <c r="U46" s="32">
        <f>'Реестр свод'!J46-Динамика!T46</f>
        <v>0</v>
      </c>
      <c r="V46" s="35">
        <f t="shared" si="7"/>
        <v>0</v>
      </c>
      <c r="W46" s="7"/>
      <c r="X46" s="32">
        <f>'Реестр свод'!K46-Динамика!W46</f>
        <v>0</v>
      </c>
      <c r="Y46" s="35">
        <f t="shared" si="8"/>
        <v>0</v>
      </c>
      <c r="Z46" s="35">
        <f t="shared" si="0"/>
        <v>0</v>
      </c>
      <c r="AA46" s="35">
        <f t="shared" si="1"/>
        <v>0</v>
      </c>
    </row>
    <row r="47" spans="2:27" x14ac:dyDescent="0.3">
      <c r="B47" s="11">
        <v>43</v>
      </c>
      <c r="C47" s="7" t="s">
        <v>64</v>
      </c>
      <c r="D47" s="13" t="s">
        <v>27</v>
      </c>
      <c r="E47" s="8"/>
      <c r="F47" s="7">
        <f>'Реестр свод'!E47-Динамика!E47</f>
        <v>0</v>
      </c>
      <c r="G47" s="34">
        <f t="shared" si="2"/>
        <v>0</v>
      </c>
      <c r="H47" s="8"/>
      <c r="I47" s="7">
        <f>'Реестр свод'!F47-Динамика!H47</f>
        <v>0</v>
      </c>
      <c r="J47" s="34">
        <f t="shared" si="3"/>
        <v>0</v>
      </c>
      <c r="K47" s="8"/>
      <c r="L47" s="7">
        <f>'Реестр свод'!G47-Динамика!K47</f>
        <v>0</v>
      </c>
      <c r="M47" s="34">
        <f t="shared" si="4"/>
        <v>0</v>
      </c>
      <c r="N47" s="8">
        <v>0</v>
      </c>
      <c r="O47" s="7">
        <f>'Реестр свод'!H47-Динамика!N47</f>
        <v>0</v>
      </c>
      <c r="P47" s="34">
        <f t="shared" si="5"/>
        <v>0</v>
      </c>
      <c r="Q47" s="8"/>
      <c r="R47" s="7">
        <f>'Реестр свод'!I47-Динамика!Q47</f>
        <v>0</v>
      </c>
      <c r="S47" s="34">
        <f t="shared" si="6"/>
        <v>0</v>
      </c>
      <c r="T47" s="7"/>
      <c r="U47" s="32">
        <f>'Реестр свод'!J47-Динамика!T47</f>
        <v>0</v>
      </c>
      <c r="V47" s="35">
        <f t="shared" si="7"/>
        <v>0</v>
      </c>
      <c r="W47" s="7"/>
      <c r="X47" s="32">
        <f>'Реестр свод'!K47-Динамика!W47</f>
        <v>0</v>
      </c>
      <c r="Y47" s="35">
        <f t="shared" si="8"/>
        <v>0</v>
      </c>
      <c r="Z47" s="35">
        <f t="shared" si="0"/>
        <v>0</v>
      </c>
      <c r="AA47" s="35">
        <f t="shared" si="1"/>
        <v>0</v>
      </c>
    </row>
    <row r="48" spans="2:27" ht="46.8" x14ac:dyDescent="0.3">
      <c r="B48" s="11">
        <v>44</v>
      </c>
      <c r="C48" s="7" t="s">
        <v>75</v>
      </c>
      <c r="D48" s="13" t="s">
        <v>27</v>
      </c>
      <c r="E48" s="8">
        <v>4</v>
      </c>
      <c r="F48" s="7">
        <f>'Реестр свод'!E48-Динамика!E48</f>
        <v>0</v>
      </c>
      <c r="G48" s="34">
        <f t="shared" si="2"/>
        <v>4</v>
      </c>
      <c r="H48" s="8"/>
      <c r="I48" s="7">
        <f>'Реестр свод'!F48-Динамика!H48</f>
        <v>0</v>
      </c>
      <c r="J48" s="34">
        <f t="shared" si="3"/>
        <v>0</v>
      </c>
      <c r="K48" s="8"/>
      <c r="L48" s="7">
        <f>'Реестр свод'!G48-Динамика!K48</f>
        <v>0</v>
      </c>
      <c r="M48" s="34">
        <f t="shared" si="4"/>
        <v>0</v>
      </c>
      <c r="N48" s="8">
        <v>0</v>
      </c>
      <c r="O48" s="7">
        <f>'Реестр свод'!H48-Динамика!N48</f>
        <v>0</v>
      </c>
      <c r="P48" s="34">
        <f t="shared" si="5"/>
        <v>0</v>
      </c>
      <c r="Q48" s="8"/>
      <c r="R48" s="7">
        <f>'Реестр свод'!I48-Динамика!Q48</f>
        <v>0</v>
      </c>
      <c r="S48" s="34">
        <f t="shared" si="6"/>
        <v>0</v>
      </c>
      <c r="T48" s="7"/>
      <c r="U48" s="32">
        <f>'Реестр свод'!J48-Динамика!T48</f>
        <v>0</v>
      </c>
      <c r="V48" s="35">
        <f t="shared" si="7"/>
        <v>0</v>
      </c>
      <c r="W48" s="7"/>
      <c r="X48" s="32">
        <f>'Реестр свод'!K48-Динамика!W48</f>
        <v>0</v>
      </c>
      <c r="Y48" s="35">
        <f t="shared" ref="Y48:Y49" si="9">W48+X48</f>
        <v>0</v>
      </c>
      <c r="Z48" s="35">
        <f t="shared" ref="Z48:Z49" si="10">V48+Y48</f>
        <v>0</v>
      </c>
      <c r="AA48" s="35">
        <f t="shared" ref="AA48:AA49" si="11">Z48-(T48+W48)</f>
        <v>0</v>
      </c>
    </row>
    <row r="49" spans="2:27" ht="31.2" x14ac:dyDescent="0.3">
      <c r="B49" s="11">
        <v>45</v>
      </c>
      <c r="C49" s="7" t="s">
        <v>76</v>
      </c>
      <c r="D49" s="13" t="s">
        <v>27</v>
      </c>
      <c r="E49" s="8"/>
      <c r="F49" s="7">
        <f>'Реестр свод'!E49-Динамика!E49</f>
        <v>0</v>
      </c>
      <c r="G49" s="34">
        <f t="shared" si="2"/>
        <v>0</v>
      </c>
      <c r="H49" s="8"/>
      <c r="I49" s="7">
        <f>'Реестр свод'!F49-Динамика!H49</f>
        <v>0</v>
      </c>
      <c r="J49" s="34">
        <f t="shared" si="3"/>
        <v>0</v>
      </c>
      <c r="K49" s="8"/>
      <c r="L49" s="7">
        <f>'Реестр свод'!G49-Динамика!K49</f>
        <v>0</v>
      </c>
      <c r="M49" s="34">
        <f t="shared" si="4"/>
        <v>0</v>
      </c>
      <c r="N49" s="8">
        <v>0</v>
      </c>
      <c r="O49" s="7">
        <f>'Реестр свод'!H49-Динамика!N49</f>
        <v>0</v>
      </c>
      <c r="P49" s="34">
        <f t="shared" si="5"/>
        <v>0</v>
      </c>
      <c r="Q49" s="8"/>
      <c r="R49" s="7">
        <f>'Реестр свод'!I49-Динамика!Q49</f>
        <v>0</v>
      </c>
      <c r="S49" s="34">
        <f t="shared" si="6"/>
        <v>0</v>
      </c>
      <c r="T49" s="7"/>
      <c r="U49" s="32">
        <f>'Реестр свод'!J49-Динамика!T49</f>
        <v>0</v>
      </c>
      <c r="V49" s="35">
        <f t="shared" si="7"/>
        <v>0</v>
      </c>
      <c r="W49" s="7"/>
      <c r="X49" s="32">
        <f>'Реестр свод'!K49-Динамика!W49</f>
        <v>0</v>
      </c>
      <c r="Y49" s="35">
        <f t="shared" si="9"/>
        <v>0</v>
      </c>
      <c r="Z49" s="35">
        <f t="shared" si="10"/>
        <v>0</v>
      </c>
      <c r="AA49" s="35">
        <f t="shared" si="11"/>
        <v>0</v>
      </c>
    </row>
    <row r="50" spans="2:27" x14ac:dyDescent="0.3">
      <c r="B50" s="11">
        <v>46</v>
      </c>
      <c r="C50" s="7" t="s">
        <v>89</v>
      </c>
      <c r="D50" s="13" t="s">
        <v>27</v>
      </c>
      <c r="E50" s="8"/>
      <c r="F50" s="7">
        <f>'Реестр свод'!E50-Динамика!E50</f>
        <v>0</v>
      </c>
      <c r="G50" s="34">
        <f t="shared" ref="G50" si="12">E50+F50</f>
        <v>0</v>
      </c>
      <c r="H50" s="8"/>
      <c r="I50" s="7">
        <f>'Реестр свод'!F50-Динамика!H50</f>
        <v>0</v>
      </c>
      <c r="J50" s="34">
        <f t="shared" ref="J50" si="13">H50+I50</f>
        <v>0</v>
      </c>
      <c r="K50" s="8"/>
      <c r="L50" s="7">
        <f>'Реестр свод'!G50-Динамика!K50</f>
        <v>0</v>
      </c>
      <c r="M50" s="34">
        <f t="shared" ref="M50" si="14">K50+L50</f>
        <v>0</v>
      </c>
      <c r="N50" s="8">
        <v>0</v>
      </c>
      <c r="O50" s="7">
        <f>'Реестр свод'!H50-Динамика!N50</f>
        <v>0</v>
      </c>
      <c r="P50" s="34">
        <f t="shared" ref="P50" si="15">N50+O50</f>
        <v>0</v>
      </c>
      <c r="Q50" s="8"/>
      <c r="R50" s="7">
        <f>'Реестр свод'!I50-Динамика!Q50</f>
        <v>0</v>
      </c>
      <c r="S50" s="34">
        <f t="shared" ref="S50" si="16">Q50+R50</f>
        <v>0</v>
      </c>
      <c r="T50" s="7"/>
      <c r="U50" s="32">
        <f>'Реестр свод'!J50-Динамика!T50</f>
        <v>0</v>
      </c>
      <c r="V50" s="35">
        <f t="shared" ref="V50" si="17">T50+U50</f>
        <v>0</v>
      </c>
      <c r="W50" s="7"/>
      <c r="X50" s="32">
        <f>'Реестр свод'!K50-Динамика!W50</f>
        <v>0</v>
      </c>
      <c r="Y50" s="35">
        <f t="shared" ref="Y50" si="18">W50+X50</f>
        <v>0</v>
      </c>
      <c r="Z50" s="35">
        <f t="shared" ref="Z50" si="19">V50+Y50</f>
        <v>0</v>
      </c>
      <c r="AA50" s="35">
        <f t="shared" ref="AA50" si="20">Z50-(T50+W50)</f>
        <v>0</v>
      </c>
    </row>
    <row r="51" spans="2:27" x14ac:dyDescent="0.3">
      <c r="C51" s="3"/>
      <c r="D51" s="1"/>
      <c r="T51" s="14"/>
      <c r="U51" s="14"/>
      <c r="V51" s="14"/>
      <c r="W51" s="14"/>
      <c r="X51" s="14"/>
      <c r="Y51" s="14"/>
      <c r="Z51" s="14"/>
      <c r="AA51" s="14"/>
    </row>
    <row r="52" spans="2:27" ht="24" customHeight="1" x14ac:dyDescent="0.3">
      <c r="C52" s="7" t="s">
        <v>74</v>
      </c>
      <c r="D52" s="8">
        <f>COUNTIF(D5:D47,"да")</f>
        <v>40</v>
      </c>
      <c r="E52" s="9">
        <f t="shared" ref="E52" si="21">SUM(E5:E47)</f>
        <v>3775</v>
      </c>
      <c r="F52" s="7">
        <f>'Реестр свод'!E52-Динамика!E52</f>
        <v>45</v>
      </c>
      <c r="G52" s="34">
        <f t="shared" si="2"/>
        <v>3820</v>
      </c>
      <c r="H52" s="9">
        <f>SUM(H5:H50)</f>
        <v>539</v>
      </c>
      <c r="I52" s="7">
        <f>'Реестр свод'!F52-Динамика!H52</f>
        <v>-1</v>
      </c>
      <c r="J52" s="34">
        <f t="shared" ref="J52" si="22">H52+I52</f>
        <v>538</v>
      </c>
      <c r="K52" s="9">
        <f>SUM(K5:K50)</f>
        <v>1426</v>
      </c>
      <c r="L52" s="7">
        <f>'Реестр свод'!G52-Динамика!K52</f>
        <v>11</v>
      </c>
      <c r="M52" s="34">
        <f t="shared" ref="M52" si="23">K52+L52</f>
        <v>1437</v>
      </c>
      <c r="N52" s="9">
        <f>SUM(N5:N50)</f>
        <v>1965</v>
      </c>
      <c r="O52" s="7">
        <f>'Реестр свод'!H52-Динамика!N52</f>
        <v>10</v>
      </c>
      <c r="P52" s="34">
        <f t="shared" ref="P52" si="24">N52+O52</f>
        <v>1975</v>
      </c>
      <c r="Q52" s="9">
        <f>SUM(Q5:Q50)</f>
        <v>1955</v>
      </c>
      <c r="R52" s="7">
        <f>'Реестр свод'!I52-Динамика!Q52</f>
        <v>15</v>
      </c>
      <c r="S52" s="34">
        <f t="shared" ref="S52" si="25">Q52+R52</f>
        <v>1970</v>
      </c>
      <c r="T52" s="9">
        <f>SUM(T5:T50)</f>
        <v>428312</v>
      </c>
      <c r="U52" s="32">
        <f>'Реестр свод'!J52-Динамика!T52</f>
        <v>33853</v>
      </c>
      <c r="V52" s="35">
        <f t="shared" ref="V52" si="26">T52+U52</f>
        <v>462165</v>
      </c>
      <c r="W52" s="9">
        <v>62382</v>
      </c>
      <c r="X52" s="32">
        <f>'Реестр свод'!K52-Динамика!W52</f>
        <v>2344</v>
      </c>
      <c r="Y52" s="35">
        <f t="shared" ref="Y52" si="27">W52+X52</f>
        <v>64726</v>
      </c>
      <c r="Z52" s="9">
        <f>SUM(Z5:Z50)</f>
        <v>526891</v>
      </c>
      <c r="AA52" s="9">
        <f>SUM(AA5:AA50)</f>
        <v>36197</v>
      </c>
    </row>
    <row r="53" spans="2:27" x14ac:dyDescent="0.3">
      <c r="E53" s="14"/>
      <c r="F53" s="14"/>
      <c r="G53" s="14"/>
      <c r="H53" s="14"/>
      <c r="I53" s="14"/>
      <c r="J53" s="14"/>
      <c r="T53" s="14"/>
      <c r="U53" s="14"/>
      <c r="V53" s="14"/>
      <c r="W53" s="14"/>
      <c r="X53" s="14"/>
      <c r="Y53" s="14"/>
      <c r="Z53" s="14"/>
      <c r="AA53" s="14"/>
    </row>
    <row r="54" spans="2:27" x14ac:dyDescent="0.3">
      <c r="E54" s="14"/>
      <c r="F54" s="14"/>
      <c r="G54" s="14"/>
      <c r="H54" s="14"/>
      <c r="I54" s="14"/>
      <c r="J54" s="14"/>
      <c r="T54" s="14"/>
      <c r="U54" s="14"/>
      <c r="V54" s="14"/>
      <c r="W54" s="14"/>
      <c r="X54" s="14"/>
      <c r="Y54" s="14"/>
      <c r="Z54" s="14"/>
      <c r="AA54" s="14"/>
    </row>
    <row r="55" spans="2:27" hidden="1" x14ac:dyDescent="0.3">
      <c r="C55" s="2" t="s">
        <v>36</v>
      </c>
      <c r="E55" s="14"/>
      <c r="F55" s="14"/>
      <c r="G55" s="14"/>
      <c r="H55" s="14"/>
      <c r="I55" s="14"/>
      <c r="J55" s="14"/>
      <c r="T55" s="14"/>
      <c r="U55" s="14"/>
      <c r="V55" s="14"/>
      <c r="W55" s="14"/>
      <c r="X55" s="14"/>
      <c r="Y55" s="14"/>
      <c r="Z55" s="14"/>
      <c r="AA55" s="14"/>
    </row>
    <row r="56" spans="2:27" hidden="1" x14ac:dyDescent="0.3">
      <c r="E56" s="14"/>
      <c r="F56" s="14"/>
      <c r="G56" s="14"/>
      <c r="H56" s="14"/>
      <c r="I56" s="14"/>
      <c r="J56" s="14"/>
      <c r="T56" s="14"/>
      <c r="U56" s="14"/>
      <c r="V56" s="14"/>
      <c r="W56" s="14"/>
      <c r="X56" s="14"/>
      <c r="Y56" s="14"/>
      <c r="Z56" s="14"/>
      <c r="AA56" s="14"/>
    </row>
    <row r="57" spans="2:27" hidden="1" x14ac:dyDescent="0.3">
      <c r="C57" s="15" t="s">
        <v>68</v>
      </c>
      <c r="D57" s="19">
        <v>39</v>
      </c>
      <c r="E57" s="20">
        <v>3163</v>
      </c>
      <c r="F57" s="20"/>
      <c r="G57" s="20"/>
      <c r="H57" s="20">
        <v>515</v>
      </c>
      <c r="I57" s="20"/>
      <c r="J57" s="20"/>
      <c r="K57" s="20">
        <v>1238</v>
      </c>
      <c r="L57" s="20"/>
      <c r="M57" s="20"/>
      <c r="N57" s="20">
        <v>1753</v>
      </c>
      <c r="O57" s="20"/>
      <c r="P57" s="20"/>
      <c r="Q57" s="20">
        <v>1657</v>
      </c>
      <c r="R57" s="20"/>
      <c r="S57" s="20"/>
      <c r="T57" s="20">
        <v>165620</v>
      </c>
      <c r="U57" s="20"/>
      <c r="V57" s="20"/>
      <c r="W57" s="20">
        <v>24363</v>
      </c>
      <c r="X57" s="20"/>
      <c r="Y57" s="20"/>
      <c r="Z57" s="20">
        <f>T57+W57</f>
        <v>189983</v>
      </c>
      <c r="AA57" s="20"/>
    </row>
    <row r="58" spans="2:27" hidden="1" x14ac:dyDescent="0.3">
      <c r="C58" s="16" t="s">
        <v>69</v>
      </c>
      <c r="D58" s="25">
        <f>D52-D57</f>
        <v>1</v>
      </c>
      <c r="E58" s="25">
        <f t="shared" ref="E58:W58" si="28">E52-E57</f>
        <v>612</v>
      </c>
      <c r="F58" s="25"/>
      <c r="G58" s="25"/>
      <c r="H58" s="25">
        <f t="shared" si="28"/>
        <v>24</v>
      </c>
      <c r="I58" s="25"/>
      <c r="J58" s="25"/>
      <c r="K58" s="25">
        <f t="shared" si="28"/>
        <v>188</v>
      </c>
      <c r="L58" s="25"/>
      <c r="M58" s="25"/>
      <c r="N58" s="25">
        <f t="shared" si="28"/>
        <v>212</v>
      </c>
      <c r="O58" s="25"/>
      <c r="P58" s="25"/>
      <c r="Q58" s="25">
        <f t="shared" si="28"/>
        <v>298</v>
      </c>
      <c r="R58" s="25"/>
      <c r="S58" s="25"/>
      <c r="T58" s="25">
        <f t="shared" si="28"/>
        <v>262692</v>
      </c>
      <c r="U58" s="25"/>
      <c r="V58" s="25"/>
      <c r="W58" s="25">
        <f t="shared" si="28"/>
        <v>38019</v>
      </c>
      <c r="X58" s="25"/>
      <c r="Y58" s="25"/>
      <c r="Z58" s="25"/>
      <c r="AA58" s="25"/>
    </row>
    <row r="59" spans="2:27" hidden="1" x14ac:dyDescent="0.3">
      <c r="C59" s="17" t="s">
        <v>34</v>
      </c>
      <c r="D59" s="25">
        <f>(D52/D57-1)*100</f>
        <v>2.564102564102555</v>
      </c>
      <c r="E59" s="25">
        <f t="shared" ref="E59:W59" si="29">(E52/E57-1)*100</f>
        <v>19.348719570028461</v>
      </c>
      <c r="F59" s="25"/>
      <c r="G59" s="25"/>
      <c r="H59" s="25">
        <f t="shared" si="29"/>
        <v>4.6601941747572706</v>
      </c>
      <c r="I59" s="25"/>
      <c r="J59" s="25"/>
      <c r="K59" s="25">
        <f t="shared" si="29"/>
        <v>15.18578352180937</v>
      </c>
      <c r="L59" s="25"/>
      <c r="M59" s="25"/>
      <c r="N59" s="25">
        <f t="shared" si="29"/>
        <v>12.093553907586996</v>
      </c>
      <c r="O59" s="25"/>
      <c r="P59" s="25"/>
      <c r="Q59" s="25">
        <f t="shared" si="29"/>
        <v>17.984308992154485</v>
      </c>
      <c r="R59" s="25"/>
      <c r="S59" s="25"/>
      <c r="T59" s="25">
        <f t="shared" si="29"/>
        <v>158.61127883105905</v>
      </c>
      <c r="U59" s="25"/>
      <c r="V59" s="25"/>
      <c r="W59" s="25">
        <f t="shared" si="29"/>
        <v>156.05221031892623</v>
      </c>
      <c r="X59" s="25"/>
      <c r="Y59" s="25"/>
      <c r="Z59" s="25"/>
      <c r="AA59" s="25"/>
    </row>
    <row r="60" spans="2:27" hidden="1" x14ac:dyDescent="0.3">
      <c r="E60" s="14"/>
      <c r="F60" s="14"/>
      <c r="G60" s="14"/>
      <c r="H60" s="14"/>
      <c r="I60" s="14"/>
      <c r="J60" s="14"/>
      <c r="T60" s="14"/>
      <c r="U60" s="14"/>
      <c r="V60" s="14"/>
      <c r="W60" s="14"/>
      <c r="X60" s="14"/>
      <c r="Y60" s="14"/>
      <c r="Z60" s="14"/>
      <c r="AA60" s="14"/>
    </row>
    <row r="61" spans="2:27" hidden="1" x14ac:dyDescent="0.3">
      <c r="C61" s="15" t="s">
        <v>61</v>
      </c>
      <c r="D61" s="19">
        <v>39</v>
      </c>
      <c r="E61" s="20">
        <v>2683</v>
      </c>
      <c r="F61" s="20"/>
      <c r="G61" s="20"/>
      <c r="H61" s="20">
        <v>508</v>
      </c>
      <c r="I61" s="20"/>
      <c r="J61" s="20"/>
      <c r="K61" s="20">
        <v>1064</v>
      </c>
      <c r="L61" s="20"/>
      <c r="M61" s="20"/>
      <c r="N61" s="20">
        <v>1572</v>
      </c>
      <c r="O61" s="20"/>
      <c r="P61" s="20"/>
      <c r="Q61" s="20">
        <v>1513</v>
      </c>
      <c r="R61" s="20"/>
      <c r="S61" s="20"/>
      <c r="T61" s="20">
        <v>119057</v>
      </c>
      <c r="U61" s="20"/>
      <c r="V61" s="20"/>
      <c r="W61" s="20">
        <v>17339</v>
      </c>
      <c r="X61" s="20"/>
      <c r="Y61" s="20"/>
      <c r="Z61" s="20">
        <f>T61+W61</f>
        <v>136396</v>
      </c>
      <c r="AA61" s="20"/>
    </row>
    <row r="62" spans="2:27" hidden="1" x14ac:dyDescent="0.3">
      <c r="C62" s="16" t="s">
        <v>62</v>
      </c>
      <c r="D62" s="25">
        <f>D52-D61</f>
        <v>1</v>
      </c>
      <c r="E62" s="25">
        <f>E52-E61</f>
        <v>1092</v>
      </c>
      <c r="F62" s="25"/>
      <c r="G62" s="25"/>
      <c r="H62" s="25">
        <f t="shared" ref="H62:W62" si="30">H52-H61</f>
        <v>31</v>
      </c>
      <c r="I62" s="25"/>
      <c r="J62" s="25"/>
      <c r="K62" s="25">
        <f t="shared" si="30"/>
        <v>362</v>
      </c>
      <c r="L62" s="25"/>
      <c r="M62" s="25"/>
      <c r="N62" s="25">
        <f t="shared" si="30"/>
        <v>393</v>
      </c>
      <c r="O62" s="25"/>
      <c r="P62" s="25"/>
      <c r="Q62" s="25">
        <f t="shared" si="30"/>
        <v>442</v>
      </c>
      <c r="R62" s="25"/>
      <c r="S62" s="25"/>
      <c r="T62" s="25">
        <f t="shared" si="30"/>
        <v>309255</v>
      </c>
      <c r="U62" s="25"/>
      <c r="V62" s="25"/>
      <c r="W62" s="25">
        <f t="shared" si="30"/>
        <v>45043</v>
      </c>
      <c r="X62" s="25"/>
      <c r="Y62" s="25"/>
      <c r="Z62" s="25"/>
      <c r="AA62" s="25"/>
    </row>
    <row r="63" spans="2:27" hidden="1" x14ac:dyDescent="0.3">
      <c r="C63" s="17" t="s">
        <v>34</v>
      </c>
      <c r="D63" s="25">
        <f t="shared" ref="D63:W63" si="31">(D52/D61-1)*100</f>
        <v>2.564102564102555</v>
      </c>
      <c r="E63" s="25">
        <f t="shared" si="31"/>
        <v>40.700708162504661</v>
      </c>
      <c r="F63" s="25"/>
      <c r="G63" s="25"/>
      <c r="H63" s="25">
        <f t="shared" si="31"/>
        <v>6.1023622047243986</v>
      </c>
      <c r="I63" s="25"/>
      <c r="J63" s="25"/>
      <c r="K63" s="25">
        <f t="shared" si="31"/>
        <v>34.022556390977442</v>
      </c>
      <c r="L63" s="25"/>
      <c r="M63" s="25"/>
      <c r="N63" s="25">
        <f t="shared" si="31"/>
        <v>25</v>
      </c>
      <c r="O63" s="25"/>
      <c r="P63" s="25"/>
      <c r="Q63" s="25">
        <f t="shared" si="31"/>
        <v>29.213483146067421</v>
      </c>
      <c r="R63" s="25"/>
      <c r="S63" s="25"/>
      <c r="T63" s="25">
        <f t="shared" si="31"/>
        <v>259.7537314059652</v>
      </c>
      <c r="U63" s="25"/>
      <c r="V63" s="25"/>
      <c r="W63" s="25">
        <f t="shared" si="31"/>
        <v>259.77853394082706</v>
      </c>
      <c r="X63" s="25"/>
      <c r="Y63" s="25"/>
      <c r="Z63" s="25"/>
      <c r="AA63" s="25"/>
    </row>
    <row r="64" spans="2:27" hidden="1" x14ac:dyDescent="0.3">
      <c r="E64" s="14"/>
      <c r="F64" s="14"/>
      <c r="G64" s="14"/>
      <c r="H64" s="14"/>
      <c r="I64" s="14"/>
      <c r="J64" s="14"/>
      <c r="T64" s="14"/>
      <c r="U64" s="14"/>
      <c r="V64" s="14"/>
      <c r="W64" s="14"/>
      <c r="X64" s="14"/>
      <c r="Y64" s="14"/>
      <c r="Z64" s="14"/>
      <c r="AA64" s="14"/>
    </row>
    <row r="65" spans="2:27" hidden="1" x14ac:dyDescent="0.3">
      <c r="C65" s="15" t="s">
        <v>58</v>
      </c>
      <c r="D65" s="19">
        <v>37</v>
      </c>
      <c r="E65" s="20">
        <v>2388</v>
      </c>
      <c r="F65" s="20"/>
      <c r="G65" s="20"/>
      <c r="H65" s="20">
        <v>518</v>
      </c>
      <c r="I65" s="20"/>
      <c r="J65" s="20"/>
      <c r="K65" s="20">
        <v>964</v>
      </c>
      <c r="L65" s="20"/>
      <c r="M65" s="20"/>
      <c r="N65" s="20">
        <v>1482</v>
      </c>
      <c r="O65" s="20"/>
      <c r="P65" s="20"/>
      <c r="Q65" s="20">
        <v>1234</v>
      </c>
      <c r="R65" s="20"/>
      <c r="S65" s="20"/>
      <c r="T65" s="20">
        <v>81970</v>
      </c>
      <c r="U65" s="20"/>
      <c r="V65" s="20"/>
      <c r="W65" s="20">
        <v>12012</v>
      </c>
      <c r="X65" s="20"/>
      <c r="Y65" s="20"/>
      <c r="Z65" s="20">
        <f>T65+W65</f>
        <v>93982</v>
      </c>
      <c r="AA65" s="20"/>
    </row>
    <row r="66" spans="2:27" hidden="1" x14ac:dyDescent="0.3">
      <c r="C66" s="16" t="s">
        <v>59</v>
      </c>
      <c r="D66" s="25">
        <f>D52-D65</f>
        <v>3</v>
      </c>
      <c r="E66" s="25">
        <f t="shared" ref="E66:T66" si="32">E61-E65</f>
        <v>295</v>
      </c>
      <c r="F66" s="25"/>
      <c r="G66" s="25"/>
      <c r="H66" s="25">
        <f t="shared" si="32"/>
        <v>-10</v>
      </c>
      <c r="I66" s="25"/>
      <c r="J66" s="25"/>
      <c r="K66" s="25">
        <f t="shared" si="32"/>
        <v>100</v>
      </c>
      <c r="L66" s="25"/>
      <c r="M66" s="25"/>
      <c r="N66" s="25">
        <f t="shared" si="32"/>
        <v>90</v>
      </c>
      <c r="O66" s="25"/>
      <c r="P66" s="25"/>
      <c r="Q66" s="25">
        <f t="shared" si="32"/>
        <v>279</v>
      </c>
      <c r="R66" s="25"/>
      <c r="S66" s="25"/>
      <c r="T66" s="25">
        <f t="shared" si="32"/>
        <v>37087</v>
      </c>
      <c r="U66" s="25"/>
      <c r="V66" s="25"/>
      <c r="W66" s="25">
        <f>W61-W65</f>
        <v>5327</v>
      </c>
      <c r="X66" s="25"/>
      <c r="Y66" s="25"/>
      <c r="Z66" s="25"/>
      <c r="AA66" s="25"/>
    </row>
    <row r="67" spans="2:27" hidden="1" x14ac:dyDescent="0.3">
      <c r="C67" s="17" t="s">
        <v>34</v>
      </c>
      <c r="D67" s="25">
        <f>(D61/D65-1)*100</f>
        <v>5.4054054054053946</v>
      </c>
      <c r="E67" s="25">
        <f t="shared" ref="E67:W67" si="33">(E61/E65-1)*100</f>
        <v>12.353433835845905</v>
      </c>
      <c r="F67" s="25"/>
      <c r="G67" s="25"/>
      <c r="H67" s="25">
        <f t="shared" si="33"/>
        <v>-1.9305019305019266</v>
      </c>
      <c r="I67" s="25"/>
      <c r="J67" s="25"/>
      <c r="K67" s="25">
        <f t="shared" si="33"/>
        <v>10.373443983402497</v>
      </c>
      <c r="L67" s="25"/>
      <c r="M67" s="25"/>
      <c r="N67" s="25">
        <f t="shared" si="33"/>
        <v>6.0728744939271273</v>
      </c>
      <c r="O67" s="25"/>
      <c r="P67" s="25"/>
      <c r="Q67" s="25">
        <f t="shared" si="33"/>
        <v>22.60940032414911</v>
      </c>
      <c r="R67" s="25"/>
      <c r="S67" s="25"/>
      <c r="T67" s="25">
        <f t="shared" si="33"/>
        <v>45.244601683542761</v>
      </c>
      <c r="U67" s="25"/>
      <c r="V67" s="25"/>
      <c r="W67" s="25">
        <f t="shared" si="33"/>
        <v>44.347319347319349</v>
      </c>
      <c r="X67" s="25"/>
      <c r="Y67" s="25"/>
      <c r="Z67" s="25"/>
      <c r="AA67" s="25"/>
    </row>
    <row r="68" spans="2:27" hidden="1" x14ac:dyDescent="0.3">
      <c r="E68" s="14"/>
      <c r="F68" s="14"/>
      <c r="G68" s="14"/>
      <c r="H68" s="14"/>
      <c r="I68" s="14"/>
      <c r="J68" s="14"/>
      <c r="T68" s="14"/>
      <c r="U68" s="14"/>
      <c r="V68" s="14"/>
      <c r="W68" s="14"/>
      <c r="X68" s="14"/>
      <c r="Y68" s="14"/>
      <c r="Z68" s="14"/>
      <c r="AA68" s="14"/>
    </row>
    <row r="69" spans="2:27" hidden="1" x14ac:dyDescent="0.3">
      <c r="C69" s="15" t="s">
        <v>54</v>
      </c>
      <c r="D69" s="19">
        <v>34</v>
      </c>
      <c r="E69" s="20">
        <v>1977</v>
      </c>
      <c r="F69" s="20"/>
      <c r="G69" s="20"/>
      <c r="H69" s="20">
        <v>472</v>
      </c>
      <c r="I69" s="20"/>
      <c r="J69" s="20"/>
      <c r="K69" s="20">
        <v>764</v>
      </c>
      <c r="L69" s="20"/>
      <c r="M69" s="20"/>
      <c r="N69" s="20">
        <v>1236</v>
      </c>
      <c r="O69" s="20"/>
      <c r="P69" s="20"/>
      <c r="Q69" s="20">
        <v>1008</v>
      </c>
      <c r="R69" s="20"/>
      <c r="S69" s="20"/>
      <c r="T69" s="20">
        <v>52214</v>
      </c>
      <c r="U69" s="20"/>
      <c r="V69" s="20"/>
      <c r="W69" s="20">
        <v>7738</v>
      </c>
      <c r="X69" s="20"/>
      <c r="Y69" s="20"/>
      <c r="Z69" s="20">
        <f>T69+W69</f>
        <v>59952</v>
      </c>
      <c r="AA69" s="20"/>
    </row>
    <row r="70" spans="2:27" hidden="1" x14ac:dyDescent="0.3">
      <c r="C70" s="16" t="s">
        <v>55</v>
      </c>
      <c r="D70" s="23">
        <f>SUM(D65-D69)</f>
        <v>3</v>
      </c>
      <c r="E70" s="25">
        <f t="shared" ref="E70:T70" si="34">E65-E69</f>
        <v>411</v>
      </c>
      <c r="F70" s="25"/>
      <c r="G70" s="25"/>
      <c r="H70" s="25">
        <f t="shared" si="34"/>
        <v>46</v>
      </c>
      <c r="I70" s="25"/>
      <c r="J70" s="25"/>
      <c r="K70" s="25">
        <f t="shared" si="34"/>
        <v>200</v>
      </c>
      <c r="L70" s="25"/>
      <c r="M70" s="25"/>
      <c r="N70" s="25">
        <f t="shared" si="34"/>
        <v>246</v>
      </c>
      <c r="O70" s="25"/>
      <c r="P70" s="25"/>
      <c r="Q70" s="25">
        <f t="shared" si="34"/>
        <v>226</v>
      </c>
      <c r="R70" s="25"/>
      <c r="S70" s="25"/>
      <c r="T70" s="25">
        <f t="shared" si="34"/>
        <v>29756</v>
      </c>
      <c r="U70" s="25"/>
      <c r="V70" s="25"/>
      <c r="W70" s="25">
        <f>W65-W69</f>
        <v>4274</v>
      </c>
      <c r="X70" s="25"/>
      <c r="Y70" s="25"/>
      <c r="Z70" s="25"/>
      <c r="AA70" s="25"/>
    </row>
    <row r="71" spans="2:27" hidden="1" x14ac:dyDescent="0.3">
      <c r="C71" s="17" t="s">
        <v>34</v>
      </c>
      <c r="D71" s="25">
        <f>(D65/D69-1)*100</f>
        <v>8.8235294117646959</v>
      </c>
      <c r="E71" s="25">
        <f t="shared" ref="E71:W71" si="35">(E65/E69-1)*100</f>
        <v>20.789074355083457</v>
      </c>
      <c r="F71" s="25"/>
      <c r="G71" s="25"/>
      <c r="H71" s="25">
        <f t="shared" si="35"/>
        <v>9.745762711864403</v>
      </c>
      <c r="I71" s="25"/>
      <c r="J71" s="25"/>
      <c r="K71" s="25">
        <f t="shared" si="35"/>
        <v>26.178010471204182</v>
      </c>
      <c r="L71" s="25"/>
      <c r="M71" s="25"/>
      <c r="N71" s="25">
        <f t="shared" si="35"/>
        <v>19.902912621359214</v>
      </c>
      <c r="O71" s="25"/>
      <c r="P71" s="25"/>
      <c r="Q71" s="25">
        <f t="shared" si="35"/>
        <v>22.420634920634932</v>
      </c>
      <c r="R71" s="25"/>
      <c r="S71" s="25"/>
      <c r="T71" s="25">
        <f t="shared" si="35"/>
        <v>56.988547132952846</v>
      </c>
      <c r="U71" s="25"/>
      <c r="V71" s="25"/>
      <c r="W71" s="25">
        <f t="shared" si="35"/>
        <v>55.233910571207034</v>
      </c>
      <c r="X71" s="25"/>
      <c r="Y71" s="25"/>
      <c r="Z71" s="25"/>
      <c r="AA71" s="25"/>
    </row>
    <row r="72" spans="2:27" hidden="1" x14ac:dyDescent="0.3">
      <c r="E72" s="14"/>
      <c r="F72" s="14"/>
      <c r="G72" s="14"/>
      <c r="H72" s="14"/>
      <c r="I72" s="14"/>
      <c r="J72" s="14"/>
      <c r="T72" s="14"/>
      <c r="U72" s="14"/>
      <c r="V72" s="14"/>
      <c r="W72" s="14"/>
      <c r="X72" s="14"/>
      <c r="Y72" s="14"/>
      <c r="Z72" s="14"/>
      <c r="AA72" s="14"/>
    </row>
    <row r="73" spans="2:27" hidden="1" x14ac:dyDescent="0.3">
      <c r="C73" s="15" t="s">
        <v>45</v>
      </c>
      <c r="D73" s="19">
        <v>32</v>
      </c>
      <c r="E73" s="20">
        <v>1685</v>
      </c>
      <c r="F73" s="20"/>
      <c r="G73" s="20"/>
      <c r="H73" s="20">
        <v>325</v>
      </c>
      <c r="I73" s="20"/>
      <c r="J73" s="20"/>
      <c r="K73" s="20">
        <v>423</v>
      </c>
      <c r="L73" s="20"/>
      <c r="M73" s="20"/>
      <c r="N73" s="20"/>
      <c r="O73" s="20"/>
      <c r="P73" s="20"/>
      <c r="Q73" s="20">
        <v>803</v>
      </c>
      <c r="R73" s="20"/>
      <c r="S73" s="20"/>
      <c r="T73" s="20">
        <v>22182</v>
      </c>
      <c r="U73" s="20"/>
      <c r="V73" s="20"/>
      <c r="W73" s="20">
        <v>2280</v>
      </c>
      <c r="X73" s="20"/>
      <c r="Y73" s="20"/>
      <c r="Z73" s="20">
        <f>T73+W73</f>
        <v>24462</v>
      </c>
      <c r="AA73" s="20"/>
    </row>
    <row r="74" spans="2:27" hidden="1" x14ac:dyDescent="0.3">
      <c r="C74" s="16" t="s">
        <v>47</v>
      </c>
      <c r="D74" s="23">
        <f>SUM(D52-D73)</f>
        <v>8</v>
      </c>
      <c r="E74" s="25">
        <f t="shared" ref="E74:T74" si="36">E69-E73</f>
        <v>292</v>
      </c>
      <c r="F74" s="25"/>
      <c r="G74" s="25"/>
      <c r="H74" s="25">
        <f t="shared" si="36"/>
        <v>147</v>
      </c>
      <c r="I74" s="25"/>
      <c r="J74" s="25"/>
      <c r="K74" s="25">
        <f t="shared" si="36"/>
        <v>341</v>
      </c>
      <c r="L74" s="25"/>
      <c r="M74" s="25"/>
      <c r="N74" s="25">
        <f t="shared" si="36"/>
        <v>1236</v>
      </c>
      <c r="O74" s="25"/>
      <c r="P74" s="25"/>
      <c r="Q74" s="25">
        <f t="shared" si="36"/>
        <v>205</v>
      </c>
      <c r="R74" s="25"/>
      <c r="S74" s="25"/>
      <c r="T74" s="25">
        <f t="shared" si="36"/>
        <v>30032</v>
      </c>
      <c r="U74" s="25"/>
      <c r="V74" s="25"/>
      <c r="W74" s="25">
        <f>W69-W73</f>
        <v>5458</v>
      </c>
      <c r="X74" s="25"/>
      <c r="Y74" s="25"/>
      <c r="Z74" s="25"/>
      <c r="AA74" s="25"/>
    </row>
    <row r="75" spans="2:27" hidden="1" x14ac:dyDescent="0.3">
      <c r="C75" s="17" t="s">
        <v>34</v>
      </c>
      <c r="D75" s="25">
        <f>(D69/D73-1)*100</f>
        <v>6.25</v>
      </c>
      <c r="E75" s="25">
        <f t="shared" ref="E75:W75" si="37">(E69/E73-1)*100</f>
        <v>17.32937685459941</v>
      </c>
      <c r="F75" s="25"/>
      <c r="G75" s="25"/>
      <c r="H75" s="25">
        <f t="shared" si="37"/>
        <v>45.230769230769226</v>
      </c>
      <c r="I75" s="25"/>
      <c r="J75" s="25"/>
      <c r="K75" s="25">
        <f t="shared" si="37"/>
        <v>80.614657210401887</v>
      </c>
      <c r="L75" s="25"/>
      <c r="M75" s="25"/>
      <c r="N75" s="25"/>
      <c r="O75" s="25"/>
      <c r="P75" s="25"/>
      <c r="Q75" s="25">
        <f t="shared" si="37"/>
        <v>25.529265255292643</v>
      </c>
      <c r="R75" s="25"/>
      <c r="S75" s="25"/>
      <c r="T75" s="25">
        <f t="shared" si="37"/>
        <v>135.38905418808039</v>
      </c>
      <c r="U75" s="25"/>
      <c r="V75" s="25"/>
      <c r="W75" s="25">
        <f t="shared" si="37"/>
        <v>239.38596491228071</v>
      </c>
      <c r="X75" s="25"/>
      <c r="Y75" s="25"/>
      <c r="Z75" s="25"/>
      <c r="AA75" s="25"/>
    </row>
    <row r="76" spans="2:27" hidden="1" x14ac:dyDescent="0.3">
      <c r="E76" s="14"/>
      <c r="F76" s="14"/>
      <c r="G76" s="14"/>
      <c r="T76" s="14"/>
      <c r="U76" s="14"/>
      <c r="V76" s="14"/>
      <c r="W76" s="14"/>
      <c r="X76" s="14"/>
      <c r="Y76" s="14"/>
      <c r="Z76" s="14"/>
      <c r="AA76" s="14"/>
    </row>
    <row r="77" spans="2:27" s="22" customFormat="1" hidden="1" x14ac:dyDescent="0.3">
      <c r="B77" s="18"/>
      <c r="C77" s="15" t="s">
        <v>33</v>
      </c>
      <c r="D77" s="19">
        <v>27</v>
      </c>
      <c r="E77" s="20">
        <v>1254</v>
      </c>
      <c r="F77" s="20"/>
      <c r="G77" s="20"/>
      <c r="H77" s="20">
        <v>182</v>
      </c>
      <c r="I77" s="20"/>
      <c r="J77" s="20"/>
      <c r="K77" s="21" t="s">
        <v>35</v>
      </c>
      <c r="L77" s="21"/>
      <c r="M77" s="21"/>
      <c r="N77" s="21"/>
      <c r="O77" s="21"/>
      <c r="P77" s="21"/>
      <c r="Q77" s="20">
        <v>204</v>
      </c>
      <c r="R77" s="20"/>
      <c r="S77" s="20"/>
      <c r="T77" s="20">
        <v>4726</v>
      </c>
      <c r="U77" s="20"/>
      <c r="V77" s="20"/>
      <c r="W77" s="20">
        <v>430</v>
      </c>
      <c r="X77" s="20"/>
      <c r="Y77" s="20"/>
      <c r="Z77" s="20">
        <f>T77+W77</f>
        <v>5156</v>
      </c>
      <c r="AA77" s="20"/>
    </row>
    <row r="78" spans="2:27" hidden="1" x14ac:dyDescent="0.3">
      <c r="C78" s="16" t="s">
        <v>46</v>
      </c>
      <c r="D78" s="24">
        <f>D73-D77</f>
        <v>5</v>
      </c>
      <c r="E78" s="25">
        <f>E73-E77</f>
        <v>431</v>
      </c>
      <c r="F78" s="25"/>
      <c r="G78" s="25"/>
      <c r="H78" s="25">
        <f>H73-H77</f>
        <v>143</v>
      </c>
      <c r="I78" s="25"/>
      <c r="J78" s="25"/>
      <c r="K78" s="26" t="s">
        <v>35</v>
      </c>
      <c r="L78" s="26"/>
      <c r="M78" s="26"/>
      <c r="N78" s="26"/>
      <c r="O78" s="26"/>
      <c r="P78" s="26"/>
      <c r="Q78" s="25">
        <f>Q73-Q77</f>
        <v>599</v>
      </c>
      <c r="R78" s="25"/>
      <c r="S78" s="25"/>
      <c r="T78" s="25">
        <f>T73-T77</f>
        <v>17456</v>
      </c>
      <c r="U78" s="25"/>
      <c r="V78" s="25"/>
      <c r="W78" s="25">
        <f>W73-W77</f>
        <v>1850</v>
      </c>
      <c r="X78" s="25"/>
      <c r="Y78" s="25"/>
      <c r="Z78" s="25"/>
      <c r="AA78" s="25"/>
    </row>
    <row r="79" spans="2:27" hidden="1" x14ac:dyDescent="0.3">
      <c r="C79" s="17" t="s">
        <v>34</v>
      </c>
      <c r="D79" s="30">
        <f>(D73/D77-1)*100</f>
        <v>18.518518518518512</v>
      </c>
      <c r="E79" s="30">
        <f t="shared" ref="E79:W79" si="38">(E73/E77-1)*100</f>
        <v>34.370015948963314</v>
      </c>
      <c r="F79" s="30"/>
      <c r="G79" s="30"/>
      <c r="H79" s="30">
        <f t="shared" si="38"/>
        <v>78.571428571428584</v>
      </c>
      <c r="I79" s="30"/>
      <c r="J79" s="30"/>
      <c r="K79" s="26" t="s">
        <v>35</v>
      </c>
      <c r="L79" s="26"/>
      <c r="M79" s="26"/>
      <c r="N79" s="30"/>
      <c r="O79" s="30"/>
      <c r="P79" s="30"/>
      <c r="Q79" s="30">
        <f t="shared" si="38"/>
        <v>293.62745098039215</v>
      </c>
      <c r="R79" s="30"/>
      <c r="S79" s="30"/>
      <c r="T79" s="30">
        <f t="shared" si="38"/>
        <v>369.36098180279305</v>
      </c>
      <c r="U79" s="30"/>
      <c r="V79" s="30"/>
      <c r="W79" s="30">
        <f t="shared" si="38"/>
        <v>430.23255813953483</v>
      </c>
      <c r="X79" s="30"/>
      <c r="Y79" s="30"/>
      <c r="Z79" s="30"/>
      <c r="AA79" s="30"/>
    </row>
    <row r="81" spans="3:27" x14ac:dyDescent="0.3">
      <c r="C81" s="12"/>
      <c r="D81" s="12"/>
      <c r="T81" s="12"/>
      <c r="U81" s="12"/>
      <c r="V81" s="12"/>
      <c r="W81" s="12"/>
      <c r="X81" s="12"/>
      <c r="Y81" s="12"/>
      <c r="Z81" s="12"/>
      <c r="AA81" s="12"/>
    </row>
    <row r="82" spans="3:27" x14ac:dyDescent="0.3">
      <c r="C82" s="12"/>
      <c r="D82" s="12"/>
    </row>
  </sheetData>
  <customSheetViews>
    <customSheetView guid="{C03D6CE7-2375-4FE4-BFF2-1C99A7E182E8}" scale="60" hiddenRows="1">
      <selection activeCell="F6" sqref="F6"/>
      <pageMargins left="0.7" right="0.7" top="0.75" bottom="0.75" header="0.3" footer="0.3"/>
    </customSheetView>
  </customSheetViews>
  <mergeCells count="12">
    <mergeCell ref="N3:P3"/>
    <mergeCell ref="Q3:S3"/>
    <mergeCell ref="T3:V3"/>
    <mergeCell ref="W3:Y3"/>
    <mergeCell ref="AA3:AA4"/>
    <mergeCell ref="Z3:Z4"/>
    <mergeCell ref="K3:M3"/>
    <mergeCell ref="E3:G3"/>
    <mergeCell ref="D3:D4"/>
    <mergeCell ref="C3:C4"/>
    <mergeCell ref="B3:B4"/>
    <mergeCell ref="H3:J3"/>
  </mergeCells>
  <conditionalFormatting sqref="G5:G23 G25:G50">
    <cfRule type="cellIs" dxfId="8" priority="11" operator="equal">
      <formula>0</formula>
    </cfRule>
  </conditionalFormatting>
  <conditionalFormatting sqref="J5:J50">
    <cfRule type="cellIs" dxfId="7" priority="10" operator="equal">
      <formula>0</formula>
    </cfRule>
  </conditionalFormatting>
  <conditionalFormatting sqref="M5:M50">
    <cfRule type="cellIs" dxfId="6" priority="8" operator="equal">
      <formula>0</formula>
    </cfRule>
  </conditionalFormatting>
  <conditionalFormatting sqref="P5:P50">
    <cfRule type="cellIs" dxfId="5" priority="7" operator="equal">
      <formula>0</formula>
    </cfRule>
  </conditionalFormatting>
  <conditionalFormatting sqref="S5:S50">
    <cfRule type="cellIs" dxfId="4" priority="6" operator="equal">
      <formula>0</formula>
    </cfRule>
  </conditionalFormatting>
  <conditionalFormatting sqref="V5:V50">
    <cfRule type="cellIs" dxfId="3" priority="3" operator="equal">
      <formula>0</formula>
    </cfRule>
  </conditionalFormatting>
  <conditionalFormatting sqref="Y5:AA50 G24">
    <cfRule type="cellIs" dxfId="2" priority="9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1FB10-9CC2-4444-BBD4-E01FA0A0A00C}">
  <dimension ref="A1:X82"/>
  <sheetViews>
    <sheetView zoomScale="70" zoomScaleNormal="70" workbookViewId="0">
      <selection activeCell="R21" sqref="R21"/>
    </sheetView>
  </sheetViews>
  <sheetFormatPr defaultColWidth="9.44140625" defaultRowHeight="15.6" x14ac:dyDescent="0.3"/>
  <cols>
    <col min="1" max="1" width="3.44140625" style="1" customWidth="1"/>
    <col min="2" max="2" width="8.44140625" style="2" customWidth="1"/>
    <col min="3" max="3" width="36.44140625" style="2" customWidth="1"/>
    <col min="4" max="4" width="16.6640625" style="3" customWidth="1"/>
    <col min="5" max="5" width="14.44140625" style="3" customWidth="1"/>
    <col min="6" max="6" width="16" style="3" customWidth="1"/>
    <col min="7" max="7" width="14.44140625" style="3" customWidth="1"/>
    <col min="8" max="8" width="14.21875" style="3" customWidth="1"/>
    <col min="9" max="11" width="14.44140625" style="3" customWidth="1"/>
    <col min="12" max="12" width="13.77734375" style="3" customWidth="1"/>
    <col min="13" max="14" width="14.44140625" style="3" customWidth="1"/>
    <col min="15" max="15" width="13.77734375" style="3" customWidth="1"/>
    <col min="16" max="16" width="13.44140625" style="3" customWidth="1"/>
    <col min="17" max="17" width="14.21875" style="3" customWidth="1"/>
    <col min="18" max="16384" width="9.44140625" style="1"/>
  </cols>
  <sheetData>
    <row r="1" spans="1:23" x14ac:dyDescent="0.3">
      <c r="A1" s="1" t="s">
        <v>29</v>
      </c>
    </row>
    <row r="2" spans="1:23" x14ac:dyDescent="0.3">
      <c r="B2" s="4"/>
      <c r="C2" s="4"/>
    </row>
    <row r="3" spans="1:23" ht="40.5" customHeight="1" x14ac:dyDescent="0.3">
      <c r="B3" s="45" t="s">
        <v>0</v>
      </c>
      <c r="C3" s="45" t="s">
        <v>80</v>
      </c>
      <c r="D3" s="45" t="s">
        <v>70</v>
      </c>
      <c r="E3" s="45" t="s">
        <v>95</v>
      </c>
      <c r="F3" s="45" t="s">
        <v>99</v>
      </c>
      <c r="G3" s="45" t="s">
        <v>108</v>
      </c>
      <c r="H3" s="45" t="s">
        <v>100</v>
      </c>
      <c r="I3" s="45" t="s">
        <v>101</v>
      </c>
      <c r="J3" s="45" t="s">
        <v>102</v>
      </c>
      <c r="K3" s="45" t="s">
        <v>109</v>
      </c>
      <c r="L3" s="45" t="s">
        <v>103</v>
      </c>
      <c r="M3" s="45" t="s">
        <v>110</v>
      </c>
      <c r="N3" s="45" t="s">
        <v>104</v>
      </c>
      <c r="O3" s="45" t="s">
        <v>105</v>
      </c>
      <c r="P3" s="45" t="s">
        <v>111</v>
      </c>
      <c r="Q3" s="45" t="s">
        <v>112</v>
      </c>
    </row>
    <row r="4" spans="1:23" x14ac:dyDescent="0.3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</row>
    <row r="5" spans="1:23" ht="22.5" customHeight="1" x14ac:dyDescent="0.3">
      <c r="B5" s="5">
        <v>1</v>
      </c>
      <c r="C5" s="6" t="s">
        <v>2</v>
      </c>
      <c r="D5" s="35">
        <f>'Реестр свод'!L5</f>
        <v>44313</v>
      </c>
      <c r="E5" s="35">
        <f>'Реестр свод'!M5</f>
        <v>2459</v>
      </c>
      <c r="F5" s="35">
        <v>420</v>
      </c>
      <c r="G5" s="35">
        <v>563</v>
      </c>
      <c r="H5" s="35">
        <v>654</v>
      </c>
      <c r="I5" s="35"/>
      <c r="J5" s="35"/>
      <c r="K5" s="35"/>
      <c r="L5" s="35"/>
      <c r="M5" s="35"/>
      <c r="N5" s="35"/>
      <c r="O5" s="35"/>
      <c r="P5" s="35"/>
      <c r="Q5" s="35"/>
      <c r="R5" s="36"/>
      <c r="T5" s="36"/>
    </row>
    <row r="6" spans="1:23" ht="20.25" customHeight="1" x14ac:dyDescent="0.3">
      <c r="B6" s="6">
        <v>2</v>
      </c>
      <c r="C6" s="6" t="s">
        <v>3</v>
      </c>
      <c r="D6" s="35">
        <f>'Реестр свод'!L6</f>
        <v>29533</v>
      </c>
      <c r="E6" s="35">
        <f>'Реестр свод'!M6</f>
        <v>1097</v>
      </c>
      <c r="F6" s="35">
        <v>411</v>
      </c>
      <c r="G6" s="35">
        <v>130</v>
      </c>
      <c r="H6" s="35">
        <v>329</v>
      </c>
      <c r="I6" s="35"/>
      <c r="J6" s="35"/>
      <c r="K6" s="35"/>
      <c r="L6" s="35"/>
      <c r="M6" s="35"/>
      <c r="N6" s="35"/>
      <c r="O6" s="35"/>
      <c r="P6" s="35"/>
      <c r="Q6" s="35"/>
      <c r="R6" s="36"/>
    </row>
    <row r="7" spans="1:23" ht="31.2" x14ac:dyDescent="0.3">
      <c r="B7" s="10">
        <v>3</v>
      </c>
      <c r="C7" s="6" t="s">
        <v>72</v>
      </c>
      <c r="D7" s="35">
        <f>'Реестр свод'!L7</f>
        <v>2339</v>
      </c>
      <c r="E7" s="35">
        <f>'Реестр свод'!M7</f>
        <v>0</v>
      </c>
      <c r="F7" s="35">
        <v>0</v>
      </c>
      <c r="G7" s="35">
        <v>0</v>
      </c>
      <c r="H7" s="35">
        <v>0</v>
      </c>
      <c r="I7" s="35"/>
      <c r="J7" s="35"/>
      <c r="K7" s="35"/>
      <c r="L7" s="35"/>
      <c r="M7" s="9"/>
      <c r="N7" s="35"/>
      <c r="O7" s="35"/>
      <c r="P7" s="35"/>
      <c r="Q7" s="35"/>
      <c r="R7" s="36"/>
    </row>
    <row r="8" spans="1:23" ht="40.5" customHeight="1" x14ac:dyDescent="0.3">
      <c r="B8" s="10">
        <v>4</v>
      </c>
      <c r="C8" s="6" t="s">
        <v>4</v>
      </c>
      <c r="D8" s="35">
        <f>'Реестр свод'!L8</f>
        <v>2853</v>
      </c>
      <c r="E8" s="35">
        <f>'Реестр свод'!M8</f>
        <v>24</v>
      </c>
      <c r="F8" s="35">
        <v>13</v>
      </c>
      <c r="G8" s="35">
        <v>0</v>
      </c>
      <c r="H8" s="35">
        <v>0</v>
      </c>
      <c r="I8" s="35"/>
      <c r="J8" s="35"/>
      <c r="K8" s="35"/>
      <c r="L8" s="35"/>
      <c r="M8" s="35"/>
      <c r="N8" s="35"/>
      <c r="O8" s="35"/>
      <c r="P8" s="35"/>
      <c r="Q8" s="35"/>
      <c r="R8" s="36"/>
      <c r="W8" s="36"/>
    </row>
    <row r="9" spans="1:23" ht="18" customHeight="1" x14ac:dyDescent="0.3">
      <c r="B9" s="10">
        <v>5</v>
      </c>
      <c r="C9" s="6" t="s">
        <v>5</v>
      </c>
      <c r="D9" s="35">
        <f>'Реестр свод'!L9</f>
        <v>149343</v>
      </c>
      <c r="E9" s="35">
        <f>'Реестр свод'!M9</f>
        <v>13504</v>
      </c>
      <c r="F9" s="35">
        <v>3656</v>
      </c>
      <c r="G9" s="35">
        <v>2773</v>
      </c>
      <c r="H9" s="35">
        <v>4743</v>
      </c>
      <c r="I9" s="35"/>
      <c r="J9" s="35"/>
      <c r="K9" s="35"/>
      <c r="L9" s="35"/>
      <c r="M9" s="35"/>
      <c r="N9" s="35"/>
      <c r="O9" s="35"/>
      <c r="P9" s="35"/>
      <c r="Q9" s="35"/>
      <c r="R9" s="36"/>
    </row>
    <row r="10" spans="1:23" ht="22.5" customHeight="1" x14ac:dyDescent="0.3">
      <c r="B10" s="11">
        <v>6</v>
      </c>
      <c r="C10" s="7" t="s">
        <v>40</v>
      </c>
      <c r="D10" s="35">
        <f>'Реестр свод'!L10</f>
        <v>3346</v>
      </c>
      <c r="E10" s="35">
        <f>'Реестр свод'!M10</f>
        <v>0</v>
      </c>
      <c r="F10" s="35">
        <v>0</v>
      </c>
      <c r="G10" s="35">
        <v>0</v>
      </c>
      <c r="H10" s="35">
        <v>0</v>
      </c>
      <c r="I10" s="35"/>
      <c r="J10" s="35"/>
      <c r="K10" s="35"/>
      <c r="L10" s="35"/>
      <c r="M10" s="9"/>
      <c r="N10" s="35"/>
      <c r="O10" s="35"/>
      <c r="P10" s="35"/>
      <c r="Q10" s="35"/>
      <c r="R10" s="36"/>
    </row>
    <row r="11" spans="1:23" ht="35.25" customHeight="1" x14ac:dyDescent="0.3">
      <c r="B11" s="11">
        <v>7</v>
      </c>
      <c r="C11" s="7" t="s">
        <v>6</v>
      </c>
      <c r="D11" s="35">
        <f>'Реестр свод'!L11</f>
        <v>82</v>
      </c>
      <c r="E11" s="35">
        <f>'Реестр свод'!M11</f>
        <v>0</v>
      </c>
      <c r="F11" s="35">
        <v>0</v>
      </c>
      <c r="G11" s="35">
        <v>0</v>
      </c>
      <c r="H11" s="35">
        <v>0</v>
      </c>
      <c r="I11" s="35"/>
      <c r="J11" s="35"/>
      <c r="K11" s="35"/>
      <c r="L11" s="35"/>
      <c r="M11" s="9"/>
      <c r="N11" s="35"/>
      <c r="O11" s="35"/>
      <c r="P11" s="35"/>
      <c r="Q11" s="35"/>
      <c r="R11" s="36"/>
    </row>
    <row r="12" spans="1:23" ht="33.75" customHeight="1" x14ac:dyDescent="0.3">
      <c r="B12" s="10">
        <v>8</v>
      </c>
      <c r="C12" s="6" t="s">
        <v>7</v>
      </c>
      <c r="D12" s="35">
        <f>'Реестр свод'!L12</f>
        <v>2324</v>
      </c>
      <c r="E12" s="35">
        <f>'Реестр свод'!M12</f>
        <v>0</v>
      </c>
      <c r="F12" s="35">
        <v>0</v>
      </c>
      <c r="G12" s="35">
        <v>0</v>
      </c>
      <c r="H12" s="35">
        <v>0</v>
      </c>
      <c r="I12" s="35"/>
      <c r="J12" s="35"/>
      <c r="K12" s="35"/>
      <c r="L12" s="35"/>
      <c r="M12" s="9"/>
      <c r="N12" s="35"/>
      <c r="O12" s="35"/>
      <c r="P12" s="35"/>
      <c r="Q12" s="35"/>
      <c r="R12" s="36"/>
    </row>
    <row r="13" spans="1:23" ht="54.75" customHeight="1" x14ac:dyDescent="0.3">
      <c r="B13" s="10">
        <v>9</v>
      </c>
      <c r="C13" s="7" t="s">
        <v>28</v>
      </c>
      <c r="D13" s="35">
        <f>'Реестр свод'!L13</f>
        <v>143795</v>
      </c>
      <c r="E13" s="35">
        <f>'Реестр свод'!M13</f>
        <v>5488</v>
      </c>
      <c r="F13" s="35">
        <v>783</v>
      </c>
      <c r="G13" s="35">
        <v>1380</v>
      </c>
      <c r="H13" s="35">
        <v>1798</v>
      </c>
      <c r="I13" s="35"/>
      <c r="J13" s="35"/>
      <c r="K13" s="35"/>
      <c r="L13" s="35"/>
      <c r="M13" s="35"/>
      <c r="N13" s="35"/>
      <c r="O13" s="35"/>
      <c r="P13" s="35"/>
      <c r="Q13" s="35"/>
      <c r="R13" s="36"/>
      <c r="W13" s="36"/>
    </row>
    <row r="14" spans="1:23" ht="26.25" customHeight="1" x14ac:dyDescent="0.3">
      <c r="B14" s="11">
        <v>10</v>
      </c>
      <c r="C14" s="7" t="s">
        <v>8</v>
      </c>
      <c r="D14" s="35">
        <f>'Реестр свод'!L14</f>
        <v>0</v>
      </c>
      <c r="E14" s="35">
        <f>'Реестр свод'!M14</f>
        <v>0</v>
      </c>
      <c r="F14" s="35">
        <v>0</v>
      </c>
      <c r="G14" s="35">
        <v>0</v>
      </c>
      <c r="H14" s="35">
        <v>0</v>
      </c>
      <c r="I14" s="35"/>
      <c r="J14" s="35"/>
      <c r="K14" s="35"/>
      <c r="L14" s="35"/>
      <c r="M14" s="9"/>
      <c r="N14" s="35"/>
      <c r="O14" s="35"/>
      <c r="P14" s="35"/>
      <c r="Q14" s="35"/>
      <c r="R14" s="36"/>
    </row>
    <row r="15" spans="1:23" ht="27.75" customHeight="1" x14ac:dyDescent="0.3">
      <c r="B15" s="10">
        <v>11</v>
      </c>
      <c r="C15" s="6" t="s">
        <v>9</v>
      </c>
      <c r="D15" s="35">
        <f>'Реестр свод'!L15</f>
        <v>24997</v>
      </c>
      <c r="E15" s="35">
        <f>'Реестр свод'!M15</f>
        <v>1378</v>
      </c>
      <c r="F15" s="35">
        <v>26</v>
      </c>
      <c r="G15" s="35">
        <v>573</v>
      </c>
      <c r="H15" s="35">
        <v>246</v>
      </c>
      <c r="I15" s="35"/>
      <c r="J15" s="35"/>
      <c r="K15" s="35"/>
      <c r="L15" s="35"/>
      <c r="M15" s="35"/>
      <c r="N15" s="35"/>
      <c r="O15" s="35"/>
      <c r="P15" s="35"/>
      <c r="Q15" s="35"/>
      <c r="R15" s="36"/>
    </row>
    <row r="16" spans="1:23" ht="24.75" customHeight="1" x14ac:dyDescent="0.3">
      <c r="B16" s="10">
        <v>12</v>
      </c>
      <c r="C16" s="7" t="s">
        <v>10</v>
      </c>
      <c r="D16" s="35">
        <f>'Реестр свод'!L16</f>
        <v>10959</v>
      </c>
      <c r="E16" s="35">
        <f>'Реестр свод'!M16</f>
        <v>608</v>
      </c>
      <c r="F16" s="35">
        <v>297</v>
      </c>
      <c r="G16" s="35">
        <v>153</v>
      </c>
      <c r="H16" s="35">
        <v>103</v>
      </c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ht="35.25" customHeight="1" x14ac:dyDescent="0.3">
      <c r="B17" s="11">
        <v>13</v>
      </c>
      <c r="C17" s="6" t="s">
        <v>11</v>
      </c>
      <c r="D17" s="35">
        <f>'Реестр свод'!L17</f>
        <v>6888</v>
      </c>
      <c r="E17" s="35">
        <f>Динамика!AA17</f>
        <v>0</v>
      </c>
      <c r="F17" s="35">
        <v>0</v>
      </c>
      <c r="G17" s="35">
        <v>0</v>
      </c>
      <c r="H17" s="35">
        <v>0</v>
      </c>
      <c r="I17" s="35"/>
      <c r="J17" s="35"/>
      <c r="K17" s="35"/>
      <c r="L17" s="35"/>
      <c r="M17" s="9"/>
      <c r="N17" s="35"/>
      <c r="O17" s="35"/>
      <c r="P17" s="35"/>
      <c r="Q17" s="35"/>
      <c r="R17" s="36"/>
    </row>
    <row r="18" spans="2:18" ht="31.5" customHeight="1" x14ac:dyDescent="0.3">
      <c r="B18" s="10">
        <v>14</v>
      </c>
      <c r="C18" s="6" t="s">
        <v>12</v>
      </c>
      <c r="D18" s="35">
        <f>'Реестр свод'!L18</f>
        <v>17484</v>
      </c>
      <c r="E18" s="35">
        <f>'Реестр свод'!M18</f>
        <v>756</v>
      </c>
      <c r="F18" s="35">
        <v>0</v>
      </c>
      <c r="G18" s="35">
        <v>228</v>
      </c>
      <c r="H18" s="35">
        <v>284</v>
      </c>
      <c r="I18" s="35"/>
      <c r="J18" s="35"/>
      <c r="K18" s="35"/>
      <c r="L18" s="35"/>
      <c r="M18" s="35"/>
      <c r="N18" s="35"/>
      <c r="O18" s="35"/>
      <c r="P18" s="35"/>
      <c r="Q18" s="35"/>
      <c r="R18" s="36"/>
    </row>
    <row r="19" spans="2:18" ht="24.75" customHeight="1" x14ac:dyDescent="0.3">
      <c r="B19" s="10">
        <v>15</v>
      </c>
      <c r="C19" s="6" t="s">
        <v>13</v>
      </c>
      <c r="D19" s="35">
        <f>'Реестр свод'!L19</f>
        <v>1469</v>
      </c>
      <c r="E19" s="35">
        <f>'Реестр свод'!M19</f>
        <v>71</v>
      </c>
      <c r="F19" s="35">
        <v>0</v>
      </c>
      <c r="G19" s="35">
        <v>0</v>
      </c>
      <c r="H19" s="35">
        <v>0</v>
      </c>
      <c r="I19" s="35"/>
      <c r="J19" s="35"/>
      <c r="K19" s="35"/>
      <c r="L19" s="35"/>
      <c r="M19" s="9"/>
      <c r="N19" s="35"/>
      <c r="O19" s="35"/>
      <c r="P19" s="35"/>
      <c r="Q19" s="35"/>
      <c r="R19" s="36"/>
    </row>
    <row r="20" spans="2:18" ht="27" customHeight="1" x14ac:dyDescent="0.3">
      <c r="B20" s="10">
        <v>16</v>
      </c>
      <c r="C20" s="7" t="s">
        <v>14</v>
      </c>
      <c r="D20" s="35">
        <f>'Реестр свод'!L20</f>
        <v>117</v>
      </c>
      <c r="E20" s="35">
        <f>'Реестр свод'!M20</f>
        <v>0</v>
      </c>
      <c r="F20" s="35">
        <v>0</v>
      </c>
      <c r="G20" s="35">
        <v>0</v>
      </c>
      <c r="H20" s="35">
        <v>0</v>
      </c>
      <c r="I20" s="35"/>
      <c r="J20" s="35"/>
      <c r="K20" s="35"/>
      <c r="L20" s="35"/>
      <c r="M20" s="9"/>
      <c r="N20" s="35"/>
      <c r="O20" s="35"/>
      <c r="P20" s="35"/>
      <c r="Q20" s="35"/>
      <c r="R20" s="36"/>
    </row>
    <row r="21" spans="2:18" ht="60.75" customHeight="1" x14ac:dyDescent="0.3">
      <c r="B21" s="10">
        <v>17</v>
      </c>
      <c r="C21" s="7" t="s">
        <v>15</v>
      </c>
      <c r="D21" s="35">
        <f>'Реестр свод'!L21</f>
        <v>47</v>
      </c>
      <c r="E21" s="35">
        <f>'Реестр свод'!M21</f>
        <v>0</v>
      </c>
      <c r="F21" s="35">
        <v>0</v>
      </c>
      <c r="G21" s="35">
        <v>0</v>
      </c>
      <c r="H21" s="35">
        <v>0</v>
      </c>
      <c r="I21" s="35"/>
      <c r="J21" s="35"/>
      <c r="K21" s="35"/>
      <c r="L21" s="35"/>
      <c r="M21" s="9"/>
      <c r="N21" s="35"/>
      <c r="O21" s="35"/>
      <c r="P21" s="35"/>
      <c r="Q21" s="35"/>
      <c r="R21" s="36"/>
    </row>
    <row r="22" spans="2:18" ht="35.25" customHeight="1" x14ac:dyDescent="0.3">
      <c r="B22" s="11">
        <v>18</v>
      </c>
      <c r="C22" s="6" t="s">
        <v>16</v>
      </c>
      <c r="D22" s="35">
        <f>'Реестр свод'!L22</f>
        <v>2398</v>
      </c>
      <c r="E22" s="35">
        <f>'Реестр свод'!M22</f>
        <v>9</v>
      </c>
      <c r="F22" s="35">
        <v>0</v>
      </c>
      <c r="G22" s="35">
        <v>0</v>
      </c>
      <c r="H22" s="35">
        <v>9</v>
      </c>
      <c r="I22" s="35"/>
      <c r="J22" s="35"/>
      <c r="K22" s="35"/>
      <c r="L22" s="35"/>
      <c r="M22" s="9"/>
      <c r="N22" s="35"/>
      <c r="O22" s="35"/>
      <c r="P22" s="35"/>
      <c r="Q22" s="35"/>
      <c r="R22" s="36"/>
    </row>
    <row r="23" spans="2:18" ht="38.25" customHeight="1" x14ac:dyDescent="0.3">
      <c r="B23" s="10">
        <v>19</v>
      </c>
      <c r="C23" s="6" t="s">
        <v>17</v>
      </c>
      <c r="D23" s="35">
        <f>'Реестр свод'!L23</f>
        <v>98</v>
      </c>
      <c r="E23" s="35">
        <f>'Реестр свод'!M23</f>
        <v>0</v>
      </c>
      <c r="F23" s="35">
        <v>0</v>
      </c>
      <c r="G23" s="35">
        <v>0</v>
      </c>
      <c r="H23" s="35">
        <v>0</v>
      </c>
      <c r="I23" s="35"/>
      <c r="J23" s="35"/>
      <c r="K23" s="35"/>
      <c r="L23" s="35"/>
      <c r="M23" s="9"/>
      <c r="N23" s="35"/>
      <c r="O23" s="35"/>
      <c r="P23" s="35"/>
      <c r="Q23" s="35"/>
      <c r="R23" s="36"/>
    </row>
    <row r="24" spans="2:18" ht="24.75" customHeight="1" x14ac:dyDescent="0.3">
      <c r="B24" s="11">
        <v>20</v>
      </c>
      <c r="C24" s="6" t="s">
        <v>18</v>
      </c>
      <c r="D24" s="35">
        <f>'Реестр свод'!L24</f>
        <v>0</v>
      </c>
      <c r="E24" s="35">
        <f>'Реестр свод'!M24</f>
        <v>0</v>
      </c>
      <c r="F24" s="35">
        <v>0</v>
      </c>
      <c r="G24" s="35">
        <v>0</v>
      </c>
      <c r="H24" s="35">
        <v>0</v>
      </c>
      <c r="I24" s="35"/>
      <c r="J24" s="35"/>
      <c r="K24" s="35"/>
      <c r="L24" s="35"/>
      <c r="M24" s="9"/>
      <c r="N24" s="35"/>
      <c r="O24" s="35"/>
      <c r="P24" s="35"/>
      <c r="Q24" s="35"/>
      <c r="R24" s="36"/>
    </row>
    <row r="25" spans="2:18" ht="62.4" x14ac:dyDescent="0.3">
      <c r="B25" s="10">
        <v>21</v>
      </c>
      <c r="C25" s="6" t="s">
        <v>52</v>
      </c>
      <c r="D25" s="35">
        <f>'Реестр свод'!L25</f>
        <v>116</v>
      </c>
      <c r="E25" s="35">
        <f>'Реестр свод'!M25</f>
        <v>0</v>
      </c>
      <c r="F25" s="35">
        <v>0</v>
      </c>
      <c r="G25" s="35">
        <v>0</v>
      </c>
      <c r="H25" s="35">
        <v>0</v>
      </c>
      <c r="I25" s="35"/>
      <c r="J25" s="35"/>
      <c r="K25" s="35"/>
      <c r="L25" s="35"/>
      <c r="M25" s="9"/>
      <c r="N25" s="35"/>
      <c r="O25" s="35"/>
      <c r="P25" s="35"/>
      <c r="Q25" s="35"/>
      <c r="R25" s="36"/>
    </row>
    <row r="26" spans="2:18" ht="31.2" x14ac:dyDescent="0.3">
      <c r="B26" s="11">
        <v>22</v>
      </c>
      <c r="C26" s="7" t="s">
        <v>44</v>
      </c>
      <c r="D26" s="35">
        <f>'Реестр свод'!L26</f>
        <v>0</v>
      </c>
      <c r="E26" s="35">
        <f>'Реестр свод'!M26</f>
        <v>0</v>
      </c>
      <c r="F26" s="35">
        <v>0</v>
      </c>
      <c r="G26" s="35">
        <v>0</v>
      </c>
      <c r="H26" s="35">
        <v>0</v>
      </c>
      <c r="I26" s="35"/>
      <c r="J26" s="35"/>
      <c r="K26" s="35"/>
      <c r="L26" s="35"/>
      <c r="M26" s="9"/>
      <c r="N26" s="35"/>
      <c r="O26" s="35"/>
      <c r="P26" s="35"/>
      <c r="Q26" s="35"/>
      <c r="R26" s="36"/>
    </row>
    <row r="27" spans="2:18" ht="31.2" x14ac:dyDescent="0.3">
      <c r="B27" s="11">
        <v>23</v>
      </c>
      <c r="C27" s="7" t="s">
        <v>19</v>
      </c>
      <c r="D27" s="35">
        <f>'Реестр свод'!L27</f>
        <v>4799</v>
      </c>
      <c r="E27" s="35">
        <f>'Реестр свод'!M27</f>
        <v>544</v>
      </c>
      <c r="F27" s="35">
        <v>96</v>
      </c>
      <c r="G27" s="35">
        <v>162</v>
      </c>
      <c r="H27" s="35">
        <v>69</v>
      </c>
      <c r="I27" s="35"/>
      <c r="J27" s="35"/>
      <c r="K27" s="35"/>
      <c r="L27" s="35"/>
      <c r="M27" s="35"/>
      <c r="N27" s="35"/>
      <c r="O27" s="35"/>
      <c r="P27" s="35"/>
      <c r="Q27" s="35"/>
      <c r="R27" s="36"/>
    </row>
    <row r="28" spans="2:18" ht="66" customHeight="1" x14ac:dyDescent="0.3">
      <c r="B28" s="11">
        <v>24</v>
      </c>
      <c r="C28" s="7" t="s">
        <v>20</v>
      </c>
      <c r="D28" s="35">
        <f>'Реестр свод'!L28</f>
        <v>0</v>
      </c>
      <c r="E28" s="35">
        <f>'Реестр свод'!M28</f>
        <v>0</v>
      </c>
      <c r="F28" s="35">
        <v>0</v>
      </c>
      <c r="G28" s="35">
        <v>0</v>
      </c>
      <c r="H28" s="35">
        <v>0</v>
      </c>
      <c r="I28" s="35"/>
      <c r="J28" s="35"/>
      <c r="K28" s="35"/>
      <c r="L28" s="35"/>
      <c r="M28" s="9"/>
      <c r="N28" s="35"/>
      <c r="O28" s="35"/>
      <c r="P28" s="35"/>
      <c r="Q28" s="35"/>
      <c r="R28" s="36"/>
    </row>
    <row r="29" spans="2:18" ht="30.75" customHeight="1" x14ac:dyDescent="0.3">
      <c r="B29" s="11">
        <v>25</v>
      </c>
      <c r="C29" s="6" t="s">
        <v>21</v>
      </c>
      <c r="D29" s="35">
        <f>'Реестр свод'!L29</f>
        <v>1835</v>
      </c>
      <c r="E29" s="35">
        <f>'Реестр свод'!M29</f>
        <v>27</v>
      </c>
      <c r="F29" s="35">
        <v>12</v>
      </c>
      <c r="G29" s="35">
        <v>6</v>
      </c>
      <c r="H29" s="35">
        <v>0</v>
      </c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ht="62.4" x14ac:dyDescent="0.3">
      <c r="B30" s="11">
        <v>26</v>
      </c>
      <c r="C30" s="7" t="s">
        <v>22</v>
      </c>
      <c r="D30" s="35">
        <f>'Реестр свод'!L30</f>
        <v>1514</v>
      </c>
      <c r="E30" s="35">
        <f>'Реестр свод'!M30</f>
        <v>23</v>
      </c>
      <c r="F30" s="35">
        <v>0</v>
      </c>
      <c r="G30" s="35">
        <v>0</v>
      </c>
      <c r="H30" s="35">
        <v>0</v>
      </c>
      <c r="I30" s="35"/>
      <c r="J30" s="35"/>
      <c r="K30" s="35"/>
      <c r="L30" s="35"/>
      <c r="M30" s="35"/>
      <c r="N30" s="35"/>
      <c r="O30" s="35"/>
      <c r="P30" s="35"/>
      <c r="Q30" s="35"/>
      <c r="R30" s="36"/>
    </row>
    <row r="31" spans="2:18" ht="21.75" customHeight="1" x14ac:dyDescent="0.3">
      <c r="B31" s="11">
        <v>27</v>
      </c>
      <c r="C31" s="7" t="s">
        <v>23</v>
      </c>
      <c r="D31" s="35">
        <f>'Реестр свод'!L31</f>
        <v>107</v>
      </c>
      <c r="E31" s="35">
        <f>'Реестр свод'!M31</f>
        <v>22</v>
      </c>
      <c r="F31" s="35">
        <v>0</v>
      </c>
      <c r="G31" s="35">
        <v>0</v>
      </c>
      <c r="H31" s="35">
        <v>0</v>
      </c>
      <c r="I31" s="35"/>
      <c r="J31" s="35"/>
      <c r="K31" s="35"/>
      <c r="L31" s="35"/>
      <c r="M31" s="9"/>
      <c r="N31" s="35"/>
      <c r="O31" s="35"/>
      <c r="P31" s="35"/>
      <c r="Q31" s="35"/>
      <c r="R31" s="36"/>
    </row>
    <row r="32" spans="2:18" ht="50.25" customHeight="1" x14ac:dyDescent="0.3">
      <c r="B32" s="11">
        <v>28</v>
      </c>
      <c r="C32" s="7" t="s">
        <v>24</v>
      </c>
      <c r="D32" s="35">
        <f>'Реестр свод'!L32</f>
        <v>777</v>
      </c>
      <c r="E32" s="35">
        <f>'Реестр свод'!M32</f>
        <v>0</v>
      </c>
      <c r="F32" s="35">
        <v>0</v>
      </c>
      <c r="G32" s="35">
        <v>0</v>
      </c>
      <c r="H32" s="35">
        <v>0</v>
      </c>
      <c r="I32" s="35"/>
      <c r="J32" s="35"/>
      <c r="K32" s="35"/>
      <c r="L32" s="35"/>
      <c r="M32" s="9"/>
      <c r="N32" s="35"/>
      <c r="O32" s="35"/>
      <c r="P32" s="35"/>
      <c r="Q32" s="35"/>
      <c r="R32" s="36"/>
    </row>
    <row r="33" spans="2:24" ht="46.8" x14ac:dyDescent="0.3">
      <c r="B33" s="11">
        <v>29</v>
      </c>
      <c r="C33" s="7" t="s">
        <v>32</v>
      </c>
      <c r="D33" s="35">
        <f>'Реестр свод'!L33</f>
        <v>2518</v>
      </c>
      <c r="E33" s="35">
        <f>'Реестр свод'!M33</f>
        <v>101</v>
      </c>
      <c r="F33" s="35">
        <v>0</v>
      </c>
      <c r="G33" s="35">
        <v>0</v>
      </c>
      <c r="H33" s="35">
        <v>97</v>
      </c>
      <c r="I33" s="35"/>
      <c r="J33" s="35"/>
      <c r="K33" s="35"/>
      <c r="L33" s="35"/>
      <c r="M33" s="9"/>
      <c r="N33" s="35"/>
      <c r="O33" s="35"/>
      <c r="P33" s="35"/>
      <c r="Q33" s="35"/>
      <c r="R33" s="36"/>
    </row>
    <row r="34" spans="2:24" ht="67.5" customHeight="1" x14ac:dyDescent="0.3">
      <c r="B34" s="11">
        <v>30</v>
      </c>
      <c r="C34" s="7" t="s">
        <v>31</v>
      </c>
      <c r="D34" s="35">
        <f>'Реестр свод'!L34</f>
        <v>1551</v>
      </c>
      <c r="E34" s="35">
        <f>'Реестр свод'!M34</f>
        <v>19</v>
      </c>
      <c r="F34" s="35">
        <v>0</v>
      </c>
      <c r="G34" s="35">
        <v>16</v>
      </c>
      <c r="H34" s="35">
        <v>0</v>
      </c>
      <c r="I34" s="35"/>
      <c r="J34" s="35"/>
      <c r="K34" s="35"/>
      <c r="L34" s="35"/>
      <c r="M34" s="9"/>
      <c r="N34" s="35"/>
      <c r="O34" s="35"/>
      <c r="P34" s="35"/>
      <c r="Q34" s="35"/>
      <c r="R34" s="36"/>
    </row>
    <row r="35" spans="2:24" ht="60.75" customHeight="1" x14ac:dyDescent="0.3">
      <c r="B35" s="11">
        <v>31</v>
      </c>
      <c r="C35" s="7" t="s">
        <v>39</v>
      </c>
      <c r="D35" s="35">
        <f>'Реестр свод'!L35</f>
        <v>169</v>
      </c>
      <c r="E35" s="35">
        <f>'Реестр свод'!M35</f>
        <v>0</v>
      </c>
      <c r="F35" s="35">
        <v>0</v>
      </c>
      <c r="G35" s="35">
        <v>0</v>
      </c>
      <c r="H35" s="35">
        <v>0</v>
      </c>
      <c r="I35" s="35"/>
      <c r="J35" s="35"/>
      <c r="K35" s="35"/>
      <c r="L35" s="35"/>
      <c r="M35" s="9"/>
      <c r="N35" s="35"/>
      <c r="O35" s="35"/>
      <c r="P35" s="35"/>
      <c r="Q35" s="35"/>
      <c r="R35" s="36"/>
    </row>
    <row r="36" spans="2:24" ht="40.5" customHeight="1" x14ac:dyDescent="0.3">
      <c r="B36" s="11">
        <v>32</v>
      </c>
      <c r="C36" s="7" t="s">
        <v>42</v>
      </c>
      <c r="D36" s="35">
        <f>'Реестр свод'!L36</f>
        <v>0</v>
      </c>
      <c r="E36" s="35">
        <f>'Реестр свод'!M36</f>
        <v>0</v>
      </c>
      <c r="F36" s="35">
        <v>0</v>
      </c>
      <c r="G36" s="35">
        <v>0</v>
      </c>
      <c r="H36" s="35">
        <v>0</v>
      </c>
      <c r="I36" s="35"/>
      <c r="J36" s="35"/>
      <c r="K36" s="35"/>
      <c r="L36" s="35"/>
      <c r="M36" s="9"/>
      <c r="N36" s="35"/>
      <c r="O36" s="35"/>
      <c r="P36" s="35"/>
      <c r="Q36" s="35"/>
      <c r="R36" s="36"/>
      <c r="V36" s="36"/>
      <c r="X36" s="36"/>
    </row>
    <row r="37" spans="2:24" ht="51" customHeight="1" x14ac:dyDescent="0.3">
      <c r="B37" s="11">
        <v>33</v>
      </c>
      <c r="C37" s="7" t="s">
        <v>41</v>
      </c>
      <c r="D37" s="35">
        <f>'Реестр свод'!L37</f>
        <v>0</v>
      </c>
      <c r="E37" s="35">
        <f>'Реестр свод'!M37</f>
        <v>0</v>
      </c>
      <c r="F37" s="35">
        <v>0</v>
      </c>
      <c r="G37" s="35">
        <v>0</v>
      </c>
      <c r="H37" s="35">
        <v>0</v>
      </c>
      <c r="I37" s="35"/>
      <c r="J37" s="35"/>
      <c r="K37" s="35"/>
      <c r="L37" s="35"/>
      <c r="M37" s="9"/>
      <c r="N37" s="35"/>
      <c r="O37" s="35"/>
      <c r="P37" s="35"/>
      <c r="Q37" s="35"/>
      <c r="R37" s="36"/>
      <c r="V37" s="36"/>
    </row>
    <row r="38" spans="2:24" ht="31.2" x14ac:dyDescent="0.3">
      <c r="B38" s="11">
        <v>34</v>
      </c>
      <c r="C38" s="7" t="s">
        <v>43</v>
      </c>
      <c r="D38" s="35">
        <f>'Реестр свод'!L38</f>
        <v>158</v>
      </c>
      <c r="E38" s="35">
        <f>'Реестр свод'!M38</f>
        <v>0</v>
      </c>
      <c r="F38" s="35">
        <v>0</v>
      </c>
      <c r="G38" s="35">
        <v>0</v>
      </c>
      <c r="H38" s="35">
        <v>0</v>
      </c>
      <c r="I38" s="35"/>
      <c r="J38" s="35"/>
      <c r="K38" s="35"/>
      <c r="L38" s="35"/>
      <c r="M38" s="9"/>
      <c r="N38" s="35"/>
      <c r="O38" s="35"/>
      <c r="P38" s="35"/>
      <c r="Q38" s="35"/>
      <c r="R38" s="36"/>
    </row>
    <row r="39" spans="2:24" ht="67.5" customHeight="1" x14ac:dyDescent="0.3">
      <c r="B39" s="11">
        <v>35</v>
      </c>
      <c r="C39" s="7" t="s">
        <v>49</v>
      </c>
      <c r="D39" s="35">
        <f>'Реестр свод'!L39</f>
        <v>0</v>
      </c>
      <c r="E39" s="35">
        <f>'Реестр свод'!M39</f>
        <v>0</v>
      </c>
      <c r="F39" s="35">
        <v>0</v>
      </c>
      <c r="G39" s="35">
        <v>0</v>
      </c>
      <c r="H39" s="35">
        <v>0</v>
      </c>
      <c r="I39" s="35"/>
      <c r="J39" s="35"/>
      <c r="K39" s="35"/>
      <c r="L39" s="35"/>
      <c r="M39" s="9"/>
      <c r="N39" s="35"/>
      <c r="O39" s="35"/>
      <c r="P39" s="35"/>
      <c r="Q39" s="35"/>
      <c r="R39" s="36"/>
      <c r="V39" s="36"/>
    </row>
    <row r="40" spans="2:24" x14ac:dyDescent="0.3">
      <c r="B40" s="11">
        <v>36</v>
      </c>
      <c r="C40" s="7" t="s">
        <v>50</v>
      </c>
      <c r="D40" s="35">
        <f>'Реестр свод'!L40</f>
        <v>626</v>
      </c>
      <c r="E40" s="35">
        <f>'Реестр свод'!M40</f>
        <v>2</v>
      </c>
      <c r="F40" s="35">
        <v>0</v>
      </c>
      <c r="G40" s="35">
        <v>0</v>
      </c>
      <c r="H40" s="35">
        <v>0</v>
      </c>
      <c r="I40" s="35"/>
      <c r="J40" s="35"/>
      <c r="K40" s="35"/>
      <c r="L40" s="35"/>
      <c r="M40" s="9"/>
      <c r="N40" s="35"/>
      <c r="O40" s="35"/>
      <c r="P40" s="35"/>
      <c r="Q40" s="35"/>
      <c r="R40" s="36"/>
    </row>
    <row r="41" spans="2:24" ht="62.4" x14ac:dyDescent="0.3">
      <c r="B41" s="11">
        <v>37</v>
      </c>
      <c r="C41" s="7" t="s">
        <v>51</v>
      </c>
      <c r="D41" s="35">
        <f>'Реестр свод'!L41</f>
        <v>70326</v>
      </c>
      <c r="E41" s="35">
        <f>'Реестр свод'!M41</f>
        <v>10065</v>
      </c>
      <c r="F41" s="35">
        <v>2553</v>
      </c>
      <c r="G41" s="35">
        <v>1493</v>
      </c>
      <c r="H41" s="35">
        <v>2812</v>
      </c>
      <c r="I41" s="35"/>
      <c r="J41" s="35"/>
      <c r="K41" s="35"/>
      <c r="L41" s="35"/>
      <c r="M41" s="35"/>
      <c r="N41" s="35"/>
      <c r="O41" s="35"/>
      <c r="P41" s="35"/>
      <c r="Q41" s="35"/>
      <c r="R41" s="36"/>
    </row>
    <row r="42" spans="2:24" x14ac:dyDescent="0.3">
      <c r="B42" s="11">
        <v>38</v>
      </c>
      <c r="C42" s="7" t="s">
        <v>53</v>
      </c>
      <c r="D42" s="35">
        <f>'Реестр свод'!L42</f>
        <v>0</v>
      </c>
      <c r="E42" s="35">
        <f>'Реестр свод'!M42</f>
        <v>0</v>
      </c>
      <c r="F42" s="35">
        <v>0</v>
      </c>
      <c r="G42" s="35">
        <v>0</v>
      </c>
      <c r="H42" s="35">
        <v>0</v>
      </c>
      <c r="I42" s="35"/>
      <c r="J42" s="35"/>
      <c r="K42" s="35"/>
      <c r="L42" s="35"/>
      <c r="M42" s="9"/>
      <c r="N42" s="35"/>
      <c r="O42" s="35"/>
      <c r="P42" s="35"/>
      <c r="Q42" s="35"/>
      <c r="R42" s="36"/>
    </row>
    <row r="43" spans="2:24" ht="31.2" x14ac:dyDescent="0.3">
      <c r="B43" s="11">
        <v>39</v>
      </c>
      <c r="C43" s="7" t="s">
        <v>56</v>
      </c>
      <c r="D43" s="35">
        <f>'Реестр свод'!L43</f>
        <v>10</v>
      </c>
      <c r="E43" s="35">
        <f>'Реестр свод'!M43</f>
        <v>0</v>
      </c>
      <c r="F43" s="35">
        <v>0</v>
      </c>
      <c r="G43" s="35">
        <v>0</v>
      </c>
      <c r="H43" s="35">
        <v>0</v>
      </c>
      <c r="I43" s="35"/>
      <c r="J43" s="35"/>
      <c r="K43" s="35"/>
      <c r="L43" s="35"/>
      <c r="M43" s="9"/>
      <c r="N43" s="35"/>
      <c r="O43" s="35"/>
      <c r="P43" s="35"/>
      <c r="Q43" s="35"/>
      <c r="R43" s="36"/>
    </row>
    <row r="44" spans="2:24" x14ac:dyDescent="0.3">
      <c r="B44" s="11">
        <v>40</v>
      </c>
      <c r="C44" s="7" t="s">
        <v>57</v>
      </c>
      <c r="D44" s="35">
        <f>'Реестр свод'!L44</f>
        <v>0</v>
      </c>
      <c r="E44" s="35">
        <f>'Реестр свод'!M44</f>
        <v>0</v>
      </c>
      <c r="F44" s="35">
        <v>0</v>
      </c>
      <c r="G44" s="35">
        <v>0</v>
      </c>
      <c r="H44" s="35">
        <v>0</v>
      </c>
      <c r="I44" s="35"/>
      <c r="J44" s="35"/>
      <c r="K44" s="35"/>
      <c r="L44" s="35"/>
      <c r="M44" s="9"/>
      <c r="N44" s="35"/>
      <c r="O44" s="35"/>
      <c r="P44" s="35"/>
      <c r="Q44" s="35"/>
      <c r="R44" s="36"/>
    </row>
    <row r="45" spans="2:24" ht="31.2" x14ac:dyDescent="0.3">
      <c r="B45" s="11">
        <v>41</v>
      </c>
      <c r="C45" s="7" t="s">
        <v>60</v>
      </c>
      <c r="D45" s="35">
        <f>'Реестр свод'!L45</f>
        <v>0</v>
      </c>
      <c r="E45" s="35">
        <f>'Реестр свод'!M45</f>
        <v>0</v>
      </c>
      <c r="F45" s="35">
        <v>0</v>
      </c>
      <c r="G45" s="35">
        <v>0</v>
      </c>
      <c r="H45" s="35">
        <v>0</v>
      </c>
      <c r="I45" s="35"/>
      <c r="J45" s="35"/>
      <c r="K45" s="35"/>
      <c r="L45" s="35"/>
      <c r="M45" s="9"/>
      <c r="N45" s="35"/>
      <c r="O45" s="35"/>
      <c r="P45" s="35"/>
      <c r="Q45" s="35"/>
      <c r="R45" s="36"/>
    </row>
    <row r="46" spans="2:24" ht="31.2" x14ac:dyDescent="0.3">
      <c r="B46" s="11">
        <v>42</v>
      </c>
      <c r="C46" s="7" t="s">
        <v>63</v>
      </c>
      <c r="D46" s="35">
        <f>'Реестр свод'!L46</f>
        <v>0</v>
      </c>
      <c r="E46" s="35">
        <f>'Реестр свод'!M46</f>
        <v>0</v>
      </c>
      <c r="F46" s="35">
        <v>0</v>
      </c>
      <c r="G46" s="35">
        <v>0</v>
      </c>
      <c r="H46" s="35">
        <v>0</v>
      </c>
      <c r="I46" s="35"/>
      <c r="J46" s="35"/>
      <c r="K46" s="35"/>
      <c r="L46" s="35"/>
      <c r="M46" s="9"/>
      <c r="N46" s="35"/>
      <c r="O46" s="35"/>
      <c r="P46" s="35"/>
      <c r="Q46" s="35"/>
      <c r="R46" s="36"/>
    </row>
    <row r="47" spans="2:24" ht="19.8" customHeight="1" x14ac:dyDescent="0.3">
      <c r="B47" s="11">
        <v>43</v>
      </c>
      <c r="C47" s="7" t="s">
        <v>64</v>
      </c>
      <c r="D47" s="35">
        <f>'Реестр свод'!L47</f>
        <v>0</v>
      </c>
      <c r="E47" s="35">
        <f>'Реестр свод'!M47</f>
        <v>0</v>
      </c>
      <c r="F47" s="35">
        <v>0</v>
      </c>
      <c r="G47" s="35">
        <v>0</v>
      </c>
      <c r="H47" s="35">
        <v>0</v>
      </c>
      <c r="I47" s="35"/>
      <c r="J47" s="35"/>
      <c r="K47" s="35"/>
      <c r="L47" s="35"/>
      <c r="M47" s="9"/>
      <c r="N47" s="35"/>
      <c r="O47" s="35"/>
      <c r="P47" s="35"/>
      <c r="Q47" s="35"/>
      <c r="R47" s="36"/>
    </row>
    <row r="48" spans="2:24" ht="46.8" x14ac:dyDescent="0.3">
      <c r="B48" s="11">
        <v>44</v>
      </c>
      <c r="C48" s="7" t="s">
        <v>75</v>
      </c>
      <c r="D48" s="35">
        <f>'Реестр свод'!L48</f>
        <v>0</v>
      </c>
      <c r="E48" s="35">
        <f>'Реестр свод'!M48</f>
        <v>0</v>
      </c>
      <c r="F48" s="35">
        <v>0</v>
      </c>
      <c r="G48" s="35">
        <v>0</v>
      </c>
      <c r="H48" s="35">
        <v>0</v>
      </c>
      <c r="I48" s="35"/>
      <c r="J48" s="35"/>
      <c r="K48" s="35"/>
      <c r="L48" s="35"/>
      <c r="M48" s="9"/>
      <c r="N48" s="35"/>
      <c r="O48" s="35"/>
      <c r="P48" s="35"/>
      <c r="Q48" s="35"/>
      <c r="R48" s="36"/>
    </row>
    <row r="49" spans="2:18" ht="31.2" x14ac:dyDescent="0.3">
      <c r="B49" s="11">
        <v>45</v>
      </c>
      <c r="C49" s="7" t="s">
        <v>76</v>
      </c>
      <c r="D49" s="35">
        <f>'Реестр свод'!L49</f>
        <v>0</v>
      </c>
      <c r="E49" s="35">
        <f>'Реестр свод'!M49</f>
        <v>0</v>
      </c>
      <c r="F49" s="35">
        <v>0</v>
      </c>
      <c r="G49" s="35">
        <v>0</v>
      </c>
      <c r="H49" s="35">
        <v>0</v>
      </c>
      <c r="I49" s="35"/>
      <c r="J49" s="35"/>
      <c r="K49" s="35"/>
      <c r="L49" s="35"/>
      <c r="M49" s="9"/>
      <c r="N49" s="35"/>
      <c r="O49" s="35"/>
      <c r="P49" s="35"/>
      <c r="Q49" s="35"/>
      <c r="R49" s="36"/>
    </row>
    <row r="50" spans="2:18" x14ac:dyDescent="0.3">
      <c r="B50" s="11">
        <v>46</v>
      </c>
      <c r="C50" s="7" t="s">
        <v>89</v>
      </c>
      <c r="D50" s="35">
        <f>'Реестр свод'!L50</f>
        <v>0</v>
      </c>
      <c r="E50" s="35">
        <f>'Реестр свод'!M50</f>
        <v>0</v>
      </c>
      <c r="F50" s="35">
        <v>0</v>
      </c>
      <c r="G50" s="35">
        <v>0</v>
      </c>
      <c r="H50" s="35">
        <v>0</v>
      </c>
      <c r="I50" s="35"/>
      <c r="J50" s="35"/>
      <c r="K50" s="35"/>
      <c r="L50" s="35"/>
      <c r="M50" s="9"/>
      <c r="N50" s="35"/>
      <c r="O50" s="35"/>
      <c r="P50" s="35"/>
      <c r="Q50" s="35"/>
      <c r="R50" s="36"/>
    </row>
    <row r="51" spans="2:18" x14ac:dyDescent="0.3">
      <c r="C51" s="3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</row>
    <row r="52" spans="2:18" ht="24" customHeight="1" x14ac:dyDescent="0.3">
      <c r="C52" s="7" t="s">
        <v>74</v>
      </c>
      <c r="D52" s="9">
        <f>SUM(D5:D50)</f>
        <v>526891</v>
      </c>
      <c r="E52" s="9">
        <f t="shared" ref="E52:Q52" si="0">SUM(E5:E50)</f>
        <v>36197</v>
      </c>
      <c r="F52" s="9">
        <f t="shared" si="0"/>
        <v>8267</v>
      </c>
      <c r="G52" s="9">
        <f t="shared" si="0"/>
        <v>7477</v>
      </c>
      <c r="H52" s="9">
        <f t="shared" si="0"/>
        <v>11144</v>
      </c>
      <c r="I52" s="9">
        <f t="shared" si="0"/>
        <v>0</v>
      </c>
      <c r="J52" s="9">
        <f t="shared" si="0"/>
        <v>0</v>
      </c>
      <c r="K52" s="9">
        <f t="shared" si="0"/>
        <v>0</v>
      </c>
      <c r="L52" s="9">
        <f t="shared" si="0"/>
        <v>0</v>
      </c>
      <c r="M52" s="9">
        <f t="shared" si="0"/>
        <v>0</v>
      </c>
      <c r="N52" s="9">
        <f t="shared" si="0"/>
        <v>0</v>
      </c>
      <c r="O52" s="9">
        <f t="shared" si="0"/>
        <v>0</v>
      </c>
      <c r="P52" s="9">
        <f t="shared" si="0"/>
        <v>0</v>
      </c>
      <c r="Q52" s="9">
        <f t="shared" si="0"/>
        <v>0</v>
      </c>
    </row>
    <row r="53" spans="2:18" x14ac:dyDescent="0.3"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2:18" x14ac:dyDescent="0.3"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2:18" ht="15.75" hidden="1" customHeight="1" x14ac:dyDescent="0.3">
      <c r="C55" s="2" t="s">
        <v>36</v>
      </c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2:18" ht="15.75" hidden="1" customHeight="1" x14ac:dyDescent="0.3"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2:18" ht="15.75" hidden="1" customHeight="1" x14ac:dyDescent="0.3">
      <c r="C57" s="15" t="s">
        <v>68</v>
      </c>
      <c r="D57" s="20" t="e">
        <f>#REF!+#REF!</f>
        <v>#REF!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</row>
    <row r="58" spans="2:18" ht="15.75" hidden="1" customHeight="1" x14ac:dyDescent="0.3">
      <c r="C58" s="16" t="s">
        <v>69</v>
      </c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2:18" ht="15.75" hidden="1" customHeight="1" x14ac:dyDescent="0.3">
      <c r="C59" s="17" t="s">
        <v>34</v>
      </c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2:18" ht="15.75" hidden="1" customHeight="1" x14ac:dyDescent="0.3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</row>
    <row r="61" spans="2:18" ht="15.75" hidden="1" customHeight="1" x14ac:dyDescent="0.3">
      <c r="C61" s="15" t="s">
        <v>61</v>
      </c>
      <c r="D61" s="20" t="e">
        <f>#REF!+#REF!</f>
        <v>#REF!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</row>
    <row r="62" spans="2:18" ht="15.75" hidden="1" customHeight="1" x14ac:dyDescent="0.3">
      <c r="C62" s="16" t="s">
        <v>62</v>
      </c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2:18" ht="15.75" hidden="1" customHeight="1" x14ac:dyDescent="0.3">
      <c r="C63" s="17" t="s">
        <v>34</v>
      </c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2:18" ht="15.75" hidden="1" customHeight="1" x14ac:dyDescent="0.3"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</row>
    <row r="65" spans="2:17" ht="15.75" hidden="1" customHeight="1" x14ac:dyDescent="0.3">
      <c r="C65" s="15" t="s">
        <v>58</v>
      </c>
      <c r="D65" s="20" t="e">
        <f>#REF!+#REF!</f>
        <v>#REF!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</row>
    <row r="66" spans="2:17" ht="15.75" hidden="1" customHeight="1" x14ac:dyDescent="0.3">
      <c r="C66" s="16" t="s">
        <v>59</v>
      </c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2:17" ht="15.75" hidden="1" customHeight="1" x14ac:dyDescent="0.3">
      <c r="C67" s="17" t="s">
        <v>34</v>
      </c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2:17" ht="15.75" hidden="1" customHeight="1" x14ac:dyDescent="0.3"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</row>
    <row r="69" spans="2:17" ht="15.75" hidden="1" customHeight="1" x14ac:dyDescent="0.3">
      <c r="C69" s="15" t="s">
        <v>54</v>
      </c>
      <c r="D69" s="20" t="e">
        <f>#REF!+#REF!</f>
        <v>#REF!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</row>
    <row r="70" spans="2:17" ht="15.75" hidden="1" customHeight="1" x14ac:dyDescent="0.3">
      <c r="C70" s="16" t="s">
        <v>55</v>
      </c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2:17" ht="15.75" hidden="1" customHeight="1" x14ac:dyDescent="0.3">
      <c r="C71" s="17" t="s">
        <v>34</v>
      </c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2:17" ht="15.75" hidden="1" customHeight="1" x14ac:dyDescent="0.3"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2:17" ht="15.75" hidden="1" customHeight="1" x14ac:dyDescent="0.3">
      <c r="C73" s="15" t="s">
        <v>45</v>
      </c>
      <c r="D73" s="20" t="e">
        <f>#REF!+#REF!</f>
        <v>#REF!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2:17" ht="15.75" hidden="1" customHeight="1" x14ac:dyDescent="0.3">
      <c r="C74" s="16" t="s">
        <v>47</v>
      </c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2:17" ht="15.75" hidden="1" customHeight="1" x14ac:dyDescent="0.3">
      <c r="C75" s="17" t="s">
        <v>34</v>
      </c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2:17" ht="15.75" hidden="1" customHeight="1" x14ac:dyDescent="0.3"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</row>
    <row r="77" spans="2:17" s="22" customFormat="1" ht="15.75" hidden="1" customHeight="1" x14ac:dyDescent="0.3">
      <c r="B77" s="18"/>
      <c r="C77" s="15" t="s">
        <v>33</v>
      </c>
      <c r="D77" s="20" t="e">
        <f>#REF!+#REF!</f>
        <v>#REF!</v>
      </c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</row>
    <row r="78" spans="2:17" ht="15.75" hidden="1" customHeight="1" x14ac:dyDescent="0.3">
      <c r="C78" s="16" t="s">
        <v>46</v>
      </c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2:17" ht="15.75" hidden="1" customHeight="1" x14ac:dyDescent="0.3">
      <c r="C79" s="17" t="s">
        <v>34</v>
      </c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</row>
    <row r="80" spans="2:17" ht="14.55" customHeight="1" x14ac:dyDescent="0.3"/>
    <row r="81" spans="3:17" x14ac:dyDescent="0.3"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3:17" x14ac:dyDescent="0.3">
      <c r="C82" s="12"/>
    </row>
  </sheetData>
  <mergeCells count="16"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I3:I4"/>
    <mergeCell ref="J3:J4"/>
    <mergeCell ref="K3:K4"/>
    <mergeCell ref="L3:L4"/>
    <mergeCell ref="M3:M4"/>
    <mergeCell ref="N3:N4"/>
  </mergeCells>
  <conditionalFormatting sqref="D5:Q50">
    <cfRule type="cellIs" dxfId="1" priority="1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9D2B0-B155-4AC2-BF24-6F65FF422FE1}">
  <dimension ref="B1:O53"/>
  <sheetViews>
    <sheetView zoomScale="90" zoomScaleNormal="90" workbookViewId="0">
      <selection activeCell="R11" sqref="R11"/>
    </sheetView>
  </sheetViews>
  <sheetFormatPr defaultColWidth="8.77734375" defaultRowHeight="14.4" x14ac:dyDescent="0.3"/>
  <cols>
    <col min="1" max="1" width="4" customWidth="1"/>
    <col min="2" max="2" width="7.77734375" customWidth="1"/>
    <col min="3" max="3" width="41.33203125" customWidth="1"/>
    <col min="4" max="4" width="14" customWidth="1"/>
    <col min="5" max="13" width="8.77734375" customWidth="1"/>
  </cols>
  <sheetData>
    <row r="1" spans="2:15" ht="14.55" customHeight="1" x14ac:dyDescent="0.3"/>
    <row r="2" spans="2:15" ht="39.75" customHeight="1" x14ac:dyDescent="0.3">
      <c r="B2" s="34" t="s">
        <v>0</v>
      </c>
      <c r="C2" s="34" t="s">
        <v>80</v>
      </c>
      <c r="D2" s="38" t="s">
        <v>70</v>
      </c>
      <c r="E2" s="34" t="s">
        <v>81</v>
      </c>
      <c r="F2" s="34" t="s">
        <v>82</v>
      </c>
      <c r="G2" s="34" t="s">
        <v>83</v>
      </c>
      <c r="H2" s="34" t="s">
        <v>84</v>
      </c>
      <c r="I2" s="34" t="s">
        <v>85</v>
      </c>
      <c r="J2" s="34" t="s">
        <v>86</v>
      </c>
      <c r="K2" s="34" t="s">
        <v>87</v>
      </c>
      <c r="L2" s="34" t="s">
        <v>77</v>
      </c>
      <c r="M2" s="34" t="s">
        <v>97</v>
      </c>
    </row>
    <row r="3" spans="2:15" ht="15.6" x14ac:dyDescent="0.3">
      <c r="B3" s="7">
        <v>1</v>
      </c>
      <c r="C3" s="7" t="s">
        <v>2</v>
      </c>
      <c r="D3" s="35">
        <f>E3+F3+G3+H3+I3+J3+K3+M3+L3</f>
        <v>44313</v>
      </c>
      <c r="E3" s="35">
        <v>4</v>
      </c>
      <c r="F3" s="35">
        <v>2056</v>
      </c>
      <c r="G3" s="35">
        <v>4096</v>
      </c>
      <c r="H3" s="35">
        <v>3370</v>
      </c>
      <c r="I3" s="35">
        <v>5380</v>
      </c>
      <c r="J3" s="35">
        <v>6317</v>
      </c>
      <c r="K3" s="35">
        <v>9696</v>
      </c>
      <c r="L3" s="35">
        <v>10935</v>
      </c>
      <c r="M3" s="35" cm="1">
        <f t="array" ref="M3:M47">'Реестр свод'!M5:M49</f>
        <v>2459</v>
      </c>
    </row>
    <row r="4" spans="2:15" ht="15.6" x14ac:dyDescent="0.3">
      <c r="B4" s="7">
        <v>2</v>
      </c>
      <c r="C4" s="7" t="s">
        <v>3</v>
      </c>
      <c r="D4" s="35">
        <f>E4+F4+G4+H4+I4+J4+K4+M4+L4</f>
        <v>29533</v>
      </c>
      <c r="E4" s="35">
        <v>534</v>
      </c>
      <c r="F4" s="35">
        <v>262</v>
      </c>
      <c r="G4" s="35">
        <v>550</v>
      </c>
      <c r="H4" s="35">
        <v>5285</v>
      </c>
      <c r="I4" s="35">
        <v>4294</v>
      </c>
      <c r="J4" s="35">
        <v>6627</v>
      </c>
      <c r="K4" s="35">
        <v>6822</v>
      </c>
      <c r="L4" s="35">
        <v>4062</v>
      </c>
      <c r="M4" s="35">
        <v>1097</v>
      </c>
    </row>
    <row r="5" spans="2:15" ht="31.2" x14ac:dyDescent="0.3">
      <c r="B5" s="11">
        <v>3</v>
      </c>
      <c r="C5" s="7" t="s">
        <v>72</v>
      </c>
      <c r="D5" s="35">
        <f t="shared" ref="D5:D49" si="0">E5+F5+G5+H5+I5+J5+K5+M5+L5</f>
        <v>2339</v>
      </c>
      <c r="E5" s="35">
        <v>286</v>
      </c>
      <c r="F5" s="35">
        <v>160</v>
      </c>
      <c r="G5" s="35">
        <v>421</v>
      </c>
      <c r="H5" s="35">
        <v>423</v>
      </c>
      <c r="I5" s="35">
        <v>489</v>
      </c>
      <c r="J5" s="35">
        <v>259</v>
      </c>
      <c r="K5" s="35">
        <v>169</v>
      </c>
      <c r="L5" s="35">
        <v>132</v>
      </c>
      <c r="M5" s="35">
        <v>0</v>
      </c>
    </row>
    <row r="6" spans="2:15" ht="31.2" x14ac:dyDescent="0.3">
      <c r="B6" s="11">
        <v>4</v>
      </c>
      <c r="C6" s="7" t="s">
        <v>4</v>
      </c>
      <c r="D6" s="35">
        <f t="shared" si="0"/>
        <v>2853</v>
      </c>
      <c r="E6" s="35">
        <v>77</v>
      </c>
      <c r="F6" s="35">
        <v>191</v>
      </c>
      <c r="G6" s="35">
        <v>689</v>
      </c>
      <c r="H6" s="35">
        <v>568</v>
      </c>
      <c r="I6" s="35">
        <v>341</v>
      </c>
      <c r="J6" s="35">
        <v>350</v>
      </c>
      <c r="K6" s="35">
        <v>324</v>
      </c>
      <c r="L6" s="35">
        <v>289</v>
      </c>
      <c r="M6" s="35">
        <v>24</v>
      </c>
    </row>
    <row r="7" spans="2:15" ht="15.6" x14ac:dyDescent="0.3">
      <c r="B7" s="11">
        <v>5</v>
      </c>
      <c r="C7" s="7" t="s">
        <v>5</v>
      </c>
      <c r="D7" s="35">
        <f t="shared" si="0"/>
        <v>149343</v>
      </c>
      <c r="E7" s="35">
        <v>381</v>
      </c>
      <c r="F7" s="35">
        <v>94</v>
      </c>
      <c r="G7" s="35">
        <v>192</v>
      </c>
      <c r="H7" s="35">
        <v>239</v>
      </c>
      <c r="I7" s="35">
        <v>550</v>
      </c>
      <c r="J7" s="35">
        <v>960</v>
      </c>
      <c r="K7" s="35">
        <v>83586</v>
      </c>
      <c r="L7" s="35">
        <v>49837</v>
      </c>
      <c r="M7" s="35">
        <v>13504</v>
      </c>
    </row>
    <row r="8" spans="2:15" ht="15.6" x14ac:dyDescent="0.3">
      <c r="B8" s="11">
        <v>6</v>
      </c>
      <c r="C8" s="7" t="s">
        <v>40</v>
      </c>
      <c r="D8" s="35">
        <f t="shared" si="0"/>
        <v>3346</v>
      </c>
      <c r="E8" s="35">
        <v>0</v>
      </c>
      <c r="F8" s="35">
        <v>22</v>
      </c>
      <c r="G8" s="35">
        <v>878</v>
      </c>
      <c r="H8" s="35">
        <v>341</v>
      </c>
      <c r="I8" s="35">
        <v>986</v>
      </c>
      <c r="J8" s="35">
        <v>1085</v>
      </c>
      <c r="K8" s="35">
        <v>34</v>
      </c>
      <c r="L8" s="35">
        <v>0</v>
      </c>
      <c r="M8" s="35">
        <v>0</v>
      </c>
    </row>
    <row r="9" spans="2:15" ht="31.2" x14ac:dyDescent="0.3">
      <c r="B9" s="11">
        <v>7</v>
      </c>
      <c r="C9" s="7" t="s">
        <v>6</v>
      </c>
      <c r="D9" s="35">
        <f t="shared" si="0"/>
        <v>82</v>
      </c>
      <c r="E9" s="35">
        <v>0</v>
      </c>
      <c r="F9" s="35">
        <v>20</v>
      </c>
      <c r="G9" s="35">
        <v>15</v>
      </c>
      <c r="H9" s="35">
        <v>11</v>
      </c>
      <c r="I9" s="35">
        <v>7</v>
      </c>
      <c r="J9" s="35">
        <v>20</v>
      </c>
      <c r="K9" s="35">
        <v>9</v>
      </c>
      <c r="L9" s="35">
        <v>0</v>
      </c>
      <c r="M9" s="35">
        <v>0</v>
      </c>
    </row>
    <row r="10" spans="2:15" ht="15.6" x14ac:dyDescent="0.3">
      <c r="B10" s="11">
        <v>8</v>
      </c>
      <c r="C10" s="7" t="s">
        <v>7</v>
      </c>
      <c r="D10" s="35">
        <f t="shared" si="0"/>
        <v>2324</v>
      </c>
      <c r="E10" s="35">
        <v>421</v>
      </c>
      <c r="F10" s="35">
        <v>965</v>
      </c>
      <c r="G10" s="35">
        <v>851</v>
      </c>
      <c r="H10" s="35">
        <v>31</v>
      </c>
      <c r="I10" s="35">
        <v>30</v>
      </c>
      <c r="J10" s="35">
        <v>26</v>
      </c>
      <c r="K10" s="35">
        <v>0</v>
      </c>
      <c r="L10" s="35">
        <v>0</v>
      </c>
      <c r="M10" s="35">
        <v>0</v>
      </c>
    </row>
    <row r="11" spans="2:15" ht="46.8" x14ac:dyDescent="0.3">
      <c r="B11" s="11">
        <v>9</v>
      </c>
      <c r="C11" s="7" t="s">
        <v>28</v>
      </c>
      <c r="D11" s="35">
        <f t="shared" si="0"/>
        <v>143795</v>
      </c>
      <c r="E11" s="35">
        <v>3128</v>
      </c>
      <c r="F11" s="35">
        <v>13218</v>
      </c>
      <c r="G11" s="35">
        <v>20487</v>
      </c>
      <c r="H11" s="35">
        <v>16620</v>
      </c>
      <c r="I11" s="35">
        <v>19527</v>
      </c>
      <c r="J11" s="35">
        <v>22980</v>
      </c>
      <c r="K11" s="35">
        <v>20848</v>
      </c>
      <c r="L11" s="35">
        <v>21499</v>
      </c>
      <c r="M11" s="35">
        <v>5488</v>
      </c>
      <c r="O11" s="27"/>
    </row>
    <row r="12" spans="2:15" ht="15.6" x14ac:dyDescent="0.3">
      <c r="B12" s="11">
        <v>10</v>
      </c>
      <c r="C12" s="7" t="s">
        <v>8</v>
      </c>
      <c r="D12" s="35">
        <f t="shared" si="0"/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v>0</v>
      </c>
      <c r="L12" s="35">
        <v>0</v>
      </c>
      <c r="M12" s="35">
        <v>0</v>
      </c>
    </row>
    <row r="13" spans="2:15" ht="15.6" x14ac:dyDescent="0.3">
      <c r="B13" s="11">
        <v>11</v>
      </c>
      <c r="C13" s="7" t="s">
        <v>9</v>
      </c>
      <c r="D13" s="35">
        <f t="shared" si="0"/>
        <v>24997</v>
      </c>
      <c r="E13" s="35">
        <v>0</v>
      </c>
      <c r="F13" s="35">
        <v>64</v>
      </c>
      <c r="G13" s="35">
        <v>1970</v>
      </c>
      <c r="H13" s="35">
        <v>2337</v>
      </c>
      <c r="I13" s="35">
        <v>3627</v>
      </c>
      <c r="J13" s="35">
        <v>5599</v>
      </c>
      <c r="K13" s="35">
        <v>4954</v>
      </c>
      <c r="L13" s="35">
        <v>5068</v>
      </c>
      <c r="M13" s="35">
        <v>1378</v>
      </c>
    </row>
    <row r="14" spans="2:15" ht="15.6" x14ac:dyDescent="0.3">
      <c r="B14" s="11">
        <v>12</v>
      </c>
      <c r="C14" s="7" t="s">
        <v>10</v>
      </c>
      <c r="D14" s="35">
        <f t="shared" si="0"/>
        <v>10959</v>
      </c>
      <c r="E14" s="35">
        <v>102</v>
      </c>
      <c r="F14" s="35">
        <v>227</v>
      </c>
      <c r="G14" s="35">
        <v>448</v>
      </c>
      <c r="H14" s="35">
        <v>362</v>
      </c>
      <c r="I14" s="35">
        <v>797</v>
      </c>
      <c r="J14" s="35">
        <v>1542</v>
      </c>
      <c r="K14" s="35">
        <v>3188</v>
      </c>
      <c r="L14" s="35">
        <v>3685</v>
      </c>
      <c r="M14" s="35">
        <v>608</v>
      </c>
    </row>
    <row r="15" spans="2:15" ht="31.2" x14ac:dyDescent="0.3">
      <c r="B15" s="11">
        <v>13</v>
      </c>
      <c r="C15" s="7" t="s">
        <v>11</v>
      </c>
      <c r="D15" s="35">
        <f t="shared" si="0"/>
        <v>6888</v>
      </c>
      <c r="E15" s="35">
        <v>103</v>
      </c>
      <c r="F15" s="35">
        <v>424</v>
      </c>
      <c r="G15" s="35">
        <v>375</v>
      </c>
      <c r="H15" s="35">
        <v>1156</v>
      </c>
      <c r="I15" s="35">
        <v>1551</v>
      </c>
      <c r="J15" s="35">
        <v>1702</v>
      </c>
      <c r="K15" s="35">
        <v>1577</v>
      </c>
      <c r="L15" s="35">
        <v>0</v>
      </c>
      <c r="M15" s="35">
        <v>0</v>
      </c>
    </row>
    <row r="16" spans="2:15" ht="15.6" x14ac:dyDescent="0.3">
      <c r="B16" s="11">
        <v>14</v>
      </c>
      <c r="C16" s="7" t="s">
        <v>12</v>
      </c>
      <c r="D16" s="35">
        <f t="shared" si="0"/>
        <v>17484</v>
      </c>
      <c r="E16" s="35">
        <v>0</v>
      </c>
      <c r="F16" s="35">
        <v>1205</v>
      </c>
      <c r="G16" s="35">
        <v>2907</v>
      </c>
      <c r="H16" s="35">
        <v>1794</v>
      </c>
      <c r="I16" s="35">
        <v>2074</v>
      </c>
      <c r="J16" s="35">
        <v>2788</v>
      </c>
      <c r="K16" s="35">
        <v>2951</v>
      </c>
      <c r="L16" s="35">
        <v>3009</v>
      </c>
      <c r="M16" s="35">
        <v>756</v>
      </c>
    </row>
    <row r="17" spans="2:13" ht="15.6" x14ac:dyDescent="0.3">
      <c r="B17" s="11">
        <v>15</v>
      </c>
      <c r="C17" s="7" t="s">
        <v>13</v>
      </c>
      <c r="D17" s="35">
        <f t="shared" si="0"/>
        <v>1469</v>
      </c>
      <c r="E17" s="35">
        <v>0</v>
      </c>
      <c r="F17" s="35">
        <v>34</v>
      </c>
      <c r="G17" s="35">
        <v>131</v>
      </c>
      <c r="H17" s="35">
        <v>77</v>
      </c>
      <c r="I17" s="35">
        <v>383</v>
      </c>
      <c r="J17" s="35">
        <v>331</v>
      </c>
      <c r="K17" s="35">
        <v>296</v>
      </c>
      <c r="L17" s="35">
        <v>146</v>
      </c>
      <c r="M17" s="35">
        <v>71</v>
      </c>
    </row>
    <row r="18" spans="2:13" ht="15.6" x14ac:dyDescent="0.3">
      <c r="B18" s="11">
        <v>16</v>
      </c>
      <c r="C18" s="7" t="s">
        <v>14</v>
      </c>
      <c r="D18" s="35">
        <f t="shared" si="0"/>
        <v>117</v>
      </c>
      <c r="E18" s="35">
        <v>0</v>
      </c>
      <c r="F18" s="35">
        <v>100</v>
      </c>
      <c r="G18" s="35">
        <v>0</v>
      </c>
      <c r="H18" s="35">
        <v>0</v>
      </c>
      <c r="I18" s="35">
        <v>5</v>
      </c>
      <c r="J18" s="35">
        <v>0</v>
      </c>
      <c r="K18" s="35">
        <v>3</v>
      </c>
      <c r="L18" s="35">
        <v>9</v>
      </c>
      <c r="M18" s="35">
        <v>0</v>
      </c>
    </row>
    <row r="19" spans="2:13" ht="46.8" x14ac:dyDescent="0.3">
      <c r="B19" s="11">
        <v>17</v>
      </c>
      <c r="C19" s="7" t="s">
        <v>15</v>
      </c>
      <c r="D19" s="35">
        <f t="shared" si="0"/>
        <v>47</v>
      </c>
      <c r="E19" s="35">
        <v>0</v>
      </c>
      <c r="F19" s="35">
        <v>11</v>
      </c>
      <c r="G19" s="35">
        <v>16</v>
      </c>
      <c r="H19" s="35">
        <v>0</v>
      </c>
      <c r="I19" s="35">
        <v>6</v>
      </c>
      <c r="J19" s="35">
        <v>0</v>
      </c>
      <c r="K19" s="35">
        <v>14</v>
      </c>
      <c r="L19" s="35">
        <v>0</v>
      </c>
      <c r="M19" s="35">
        <v>0</v>
      </c>
    </row>
    <row r="20" spans="2:13" ht="15.6" x14ac:dyDescent="0.3">
      <c r="B20" s="11">
        <v>18</v>
      </c>
      <c r="C20" s="7" t="s">
        <v>16</v>
      </c>
      <c r="D20" s="35">
        <f t="shared" si="0"/>
        <v>2398</v>
      </c>
      <c r="E20" s="35">
        <v>0</v>
      </c>
      <c r="F20" s="35">
        <v>0</v>
      </c>
      <c r="G20" s="35">
        <v>1002</v>
      </c>
      <c r="H20" s="35">
        <v>851</v>
      </c>
      <c r="I20" s="35">
        <v>58</v>
      </c>
      <c r="J20" s="35">
        <v>349</v>
      </c>
      <c r="K20" s="35">
        <v>71</v>
      </c>
      <c r="L20" s="35">
        <v>58</v>
      </c>
      <c r="M20" s="35">
        <v>9</v>
      </c>
    </row>
    <row r="21" spans="2:13" ht="31.2" x14ac:dyDescent="0.3">
      <c r="B21" s="11">
        <v>19</v>
      </c>
      <c r="C21" s="7" t="s">
        <v>17</v>
      </c>
      <c r="D21" s="35">
        <f t="shared" si="0"/>
        <v>98</v>
      </c>
      <c r="E21" s="35">
        <v>32</v>
      </c>
      <c r="F21" s="35">
        <v>22</v>
      </c>
      <c r="G21" s="35">
        <v>5</v>
      </c>
      <c r="H21" s="35">
        <v>0</v>
      </c>
      <c r="I21" s="35">
        <v>25</v>
      </c>
      <c r="J21" s="35">
        <v>5</v>
      </c>
      <c r="K21" s="35">
        <v>9</v>
      </c>
      <c r="L21" s="35">
        <v>0</v>
      </c>
      <c r="M21" s="35">
        <v>0</v>
      </c>
    </row>
    <row r="22" spans="2:13" ht="15.6" x14ac:dyDescent="0.3">
      <c r="B22" s="11">
        <v>20</v>
      </c>
      <c r="C22" s="7" t="s">
        <v>18</v>
      </c>
      <c r="D22" s="35">
        <f t="shared" si="0"/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</row>
    <row r="23" spans="2:13" ht="46.8" x14ac:dyDescent="0.3">
      <c r="B23" s="11">
        <v>21</v>
      </c>
      <c r="C23" s="7" t="s">
        <v>52</v>
      </c>
      <c r="D23" s="35">
        <f t="shared" si="0"/>
        <v>116</v>
      </c>
      <c r="E23" s="35">
        <v>0</v>
      </c>
      <c r="F23" s="35">
        <v>56</v>
      </c>
      <c r="G23" s="35">
        <v>17</v>
      </c>
      <c r="H23" s="35">
        <v>7</v>
      </c>
      <c r="I23" s="35">
        <v>25</v>
      </c>
      <c r="J23" s="35">
        <v>8</v>
      </c>
      <c r="K23" s="35">
        <v>2</v>
      </c>
      <c r="L23" s="35">
        <v>1</v>
      </c>
      <c r="M23" s="35">
        <v>0</v>
      </c>
    </row>
    <row r="24" spans="2:13" ht="31.2" x14ac:dyDescent="0.3">
      <c r="B24" s="11">
        <v>22</v>
      </c>
      <c r="C24" s="7" t="s">
        <v>44</v>
      </c>
      <c r="D24" s="35">
        <f t="shared" si="0"/>
        <v>0</v>
      </c>
      <c r="E24" s="35">
        <v>0</v>
      </c>
      <c r="F24" s="35">
        <v>0</v>
      </c>
      <c r="G24" s="35">
        <v>0</v>
      </c>
      <c r="H24" s="35">
        <v>0</v>
      </c>
      <c r="I24" s="35">
        <v>0</v>
      </c>
      <c r="J24" s="35">
        <v>0</v>
      </c>
      <c r="K24" s="35">
        <v>0</v>
      </c>
      <c r="L24" s="35">
        <v>0</v>
      </c>
      <c r="M24" s="35">
        <v>0</v>
      </c>
    </row>
    <row r="25" spans="2:13" ht="31.2" x14ac:dyDescent="0.3">
      <c r="B25" s="11">
        <v>23</v>
      </c>
      <c r="C25" s="7" t="s">
        <v>19</v>
      </c>
      <c r="D25" s="35">
        <f t="shared" si="0"/>
        <v>4799</v>
      </c>
      <c r="E25" s="35">
        <v>0</v>
      </c>
      <c r="F25" s="35">
        <v>0</v>
      </c>
      <c r="G25" s="35">
        <v>0</v>
      </c>
      <c r="H25" s="35">
        <v>36</v>
      </c>
      <c r="I25" s="35">
        <v>396</v>
      </c>
      <c r="J25" s="35">
        <v>653</v>
      </c>
      <c r="K25" s="35">
        <v>1122</v>
      </c>
      <c r="L25" s="35">
        <v>2048</v>
      </c>
      <c r="M25" s="35">
        <v>544</v>
      </c>
    </row>
    <row r="26" spans="2:13" ht="46.8" x14ac:dyDescent="0.3">
      <c r="B26" s="11">
        <v>24</v>
      </c>
      <c r="C26" s="7" t="s">
        <v>20</v>
      </c>
      <c r="D26" s="35">
        <f t="shared" si="0"/>
        <v>0</v>
      </c>
      <c r="E26" s="35">
        <v>0</v>
      </c>
      <c r="F26" s="35">
        <v>0</v>
      </c>
      <c r="G26" s="35">
        <v>0</v>
      </c>
      <c r="H26" s="35">
        <v>0</v>
      </c>
      <c r="I26" s="35">
        <v>0</v>
      </c>
      <c r="J26" s="35">
        <v>0</v>
      </c>
      <c r="K26" s="35">
        <v>0</v>
      </c>
      <c r="L26" s="35">
        <v>0</v>
      </c>
      <c r="M26" s="35">
        <v>0</v>
      </c>
    </row>
    <row r="27" spans="2:13" ht="15.6" x14ac:dyDescent="0.3">
      <c r="B27" s="11">
        <v>25</v>
      </c>
      <c r="C27" s="7" t="s">
        <v>21</v>
      </c>
      <c r="D27" s="35">
        <f t="shared" si="0"/>
        <v>1835</v>
      </c>
      <c r="E27" s="35">
        <v>40</v>
      </c>
      <c r="F27" s="35">
        <v>137</v>
      </c>
      <c r="G27" s="35">
        <v>308</v>
      </c>
      <c r="H27" s="35">
        <v>167</v>
      </c>
      <c r="I27" s="35">
        <v>299</v>
      </c>
      <c r="J27" s="35">
        <v>267</v>
      </c>
      <c r="K27" s="35">
        <v>295</v>
      </c>
      <c r="L27" s="35">
        <v>295</v>
      </c>
      <c r="M27" s="35">
        <v>27</v>
      </c>
    </row>
    <row r="28" spans="2:13" ht="46.8" x14ac:dyDescent="0.3">
      <c r="B28" s="11">
        <v>26</v>
      </c>
      <c r="C28" s="7" t="s">
        <v>22</v>
      </c>
      <c r="D28" s="35">
        <f t="shared" si="0"/>
        <v>1514</v>
      </c>
      <c r="E28" s="35">
        <v>41</v>
      </c>
      <c r="F28" s="35">
        <v>16</v>
      </c>
      <c r="G28" s="35">
        <v>3</v>
      </c>
      <c r="H28" s="35">
        <v>182</v>
      </c>
      <c r="I28" s="35">
        <v>679</v>
      </c>
      <c r="J28" s="35">
        <v>159</v>
      </c>
      <c r="K28" s="35">
        <v>105</v>
      </c>
      <c r="L28" s="35">
        <v>306</v>
      </c>
      <c r="M28" s="35">
        <v>23</v>
      </c>
    </row>
    <row r="29" spans="2:13" ht="15.6" x14ac:dyDescent="0.3">
      <c r="B29" s="11">
        <v>27</v>
      </c>
      <c r="C29" s="7" t="s">
        <v>23</v>
      </c>
      <c r="D29" s="35">
        <f t="shared" si="0"/>
        <v>107</v>
      </c>
      <c r="E29" s="35">
        <v>0</v>
      </c>
      <c r="F29" s="35">
        <v>0</v>
      </c>
      <c r="G29" s="35">
        <v>15</v>
      </c>
      <c r="H29" s="35">
        <v>21</v>
      </c>
      <c r="I29" s="35">
        <v>19</v>
      </c>
      <c r="J29" s="35">
        <v>30</v>
      </c>
      <c r="K29" s="35">
        <v>0</v>
      </c>
      <c r="L29" s="35">
        <v>0</v>
      </c>
      <c r="M29" s="35">
        <v>22</v>
      </c>
    </row>
    <row r="30" spans="2:13" ht="15.6" x14ac:dyDescent="0.3">
      <c r="B30" s="11">
        <v>28</v>
      </c>
      <c r="C30" s="7" t="s">
        <v>24</v>
      </c>
      <c r="D30" s="35">
        <f t="shared" si="0"/>
        <v>777</v>
      </c>
      <c r="E30" s="35">
        <v>7</v>
      </c>
      <c r="F30" s="35">
        <v>20</v>
      </c>
      <c r="G30" s="35">
        <v>50</v>
      </c>
      <c r="H30" s="35">
        <v>12</v>
      </c>
      <c r="I30" s="35">
        <v>113</v>
      </c>
      <c r="J30" s="35">
        <v>202</v>
      </c>
      <c r="K30" s="35">
        <v>307</v>
      </c>
      <c r="L30" s="35">
        <v>66</v>
      </c>
      <c r="M30" s="35">
        <v>0</v>
      </c>
    </row>
    <row r="31" spans="2:13" ht="31.2" x14ac:dyDescent="0.3">
      <c r="B31" s="11">
        <v>29</v>
      </c>
      <c r="C31" s="7" t="s">
        <v>32</v>
      </c>
      <c r="D31" s="35">
        <f t="shared" si="0"/>
        <v>2518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374</v>
      </c>
      <c r="K31" s="35">
        <v>1208</v>
      </c>
      <c r="L31" s="35">
        <v>835</v>
      </c>
      <c r="M31" s="35">
        <v>101</v>
      </c>
    </row>
    <row r="32" spans="2:13" ht="46.8" x14ac:dyDescent="0.3">
      <c r="B32" s="11">
        <v>30</v>
      </c>
      <c r="C32" s="7" t="s">
        <v>31</v>
      </c>
      <c r="D32" s="35">
        <f t="shared" si="0"/>
        <v>1551</v>
      </c>
      <c r="E32" s="35">
        <v>0</v>
      </c>
      <c r="F32" s="35">
        <v>2</v>
      </c>
      <c r="G32" s="35">
        <v>64</v>
      </c>
      <c r="H32" s="35">
        <v>129</v>
      </c>
      <c r="I32" s="35">
        <v>643</v>
      </c>
      <c r="J32" s="35">
        <v>344</v>
      </c>
      <c r="K32" s="35">
        <v>199</v>
      </c>
      <c r="L32" s="35">
        <v>151</v>
      </c>
      <c r="M32" s="35">
        <v>19</v>
      </c>
    </row>
    <row r="33" spans="2:13" ht="31.2" x14ac:dyDescent="0.3">
      <c r="B33" s="11">
        <v>31</v>
      </c>
      <c r="C33" s="7" t="s">
        <v>39</v>
      </c>
      <c r="D33" s="35">
        <f t="shared" si="0"/>
        <v>169</v>
      </c>
      <c r="E33" s="35"/>
      <c r="F33" s="35">
        <v>0</v>
      </c>
      <c r="G33" s="35">
        <v>0</v>
      </c>
      <c r="H33" s="35">
        <v>0</v>
      </c>
      <c r="I33" s="35">
        <v>0</v>
      </c>
      <c r="J33" s="35">
        <v>22</v>
      </c>
      <c r="K33" s="35">
        <v>147</v>
      </c>
      <c r="L33" s="35">
        <v>0</v>
      </c>
      <c r="M33" s="35">
        <v>0</v>
      </c>
    </row>
    <row r="34" spans="2:13" ht="31.2" x14ac:dyDescent="0.3">
      <c r="B34" s="11">
        <v>32</v>
      </c>
      <c r="C34" s="7" t="s">
        <v>42</v>
      </c>
      <c r="D34" s="35">
        <f t="shared" si="0"/>
        <v>0</v>
      </c>
      <c r="E34" s="35"/>
      <c r="F34" s="35">
        <v>0</v>
      </c>
      <c r="G34" s="35">
        <v>0</v>
      </c>
      <c r="H34" s="35">
        <v>0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</row>
    <row r="35" spans="2:13" ht="31.2" x14ac:dyDescent="0.3">
      <c r="B35" s="11">
        <v>33</v>
      </c>
      <c r="C35" s="7" t="s">
        <v>41</v>
      </c>
      <c r="D35" s="35">
        <f t="shared" si="0"/>
        <v>0</v>
      </c>
      <c r="E35" s="35"/>
      <c r="F35" s="35">
        <v>0</v>
      </c>
      <c r="G35" s="35">
        <v>0</v>
      </c>
      <c r="H35" s="35">
        <v>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</row>
    <row r="36" spans="2:13" ht="31.2" x14ac:dyDescent="0.3">
      <c r="B36" s="11">
        <v>34</v>
      </c>
      <c r="C36" s="7" t="s">
        <v>43</v>
      </c>
      <c r="D36" s="35">
        <f t="shared" si="0"/>
        <v>158</v>
      </c>
      <c r="E36" s="35"/>
      <c r="F36" s="35">
        <v>0</v>
      </c>
      <c r="G36" s="35">
        <v>0</v>
      </c>
      <c r="H36" s="35">
        <v>0</v>
      </c>
      <c r="I36" s="35">
        <v>64</v>
      </c>
      <c r="J36" s="35">
        <v>30</v>
      </c>
      <c r="K36" s="35">
        <v>41</v>
      </c>
      <c r="L36" s="35">
        <v>23</v>
      </c>
      <c r="M36" s="35">
        <v>0</v>
      </c>
    </row>
    <row r="37" spans="2:13" ht="46.8" x14ac:dyDescent="0.3">
      <c r="B37" s="11">
        <v>35</v>
      </c>
      <c r="C37" s="7" t="s">
        <v>49</v>
      </c>
      <c r="D37" s="35">
        <f t="shared" si="0"/>
        <v>0</v>
      </c>
      <c r="E37" s="35"/>
      <c r="F37" s="35"/>
      <c r="G37" s="35">
        <v>0</v>
      </c>
      <c r="H37" s="35">
        <v>0</v>
      </c>
      <c r="I37" s="35">
        <v>0</v>
      </c>
      <c r="J37" s="35">
        <v>0</v>
      </c>
      <c r="K37" s="35">
        <v>0</v>
      </c>
      <c r="L37" s="35">
        <v>0</v>
      </c>
      <c r="M37" s="35">
        <v>0</v>
      </c>
    </row>
    <row r="38" spans="2:13" ht="15.6" x14ac:dyDescent="0.3">
      <c r="B38" s="11">
        <v>36</v>
      </c>
      <c r="C38" s="7" t="s">
        <v>50</v>
      </c>
      <c r="D38" s="35">
        <f t="shared" si="0"/>
        <v>626</v>
      </c>
      <c r="E38" s="35"/>
      <c r="F38" s="35"/>
      <c r="G38" s="35">
        <v>0</v>
      </c>
      <c r="H38" s="35">
        <v>0</v>
      </c>
      <c r="I38" s="35">
        <v>0</v>
      </c>
      <c r="J38" s="35">
        <v>134</v>
      </c>
      <c r="K38" s="35">
        <v>197</v>
      </c>
      <c r="L38" s="35">
        <v>293</v>
      </c>
      <c r="M38" s="35">
        <v>2</v>
      </c>
    </row>
    <row r="39" spans="2:13" ht="46.8" x14ac:dyDescent="0.3">
      <c r="B39" s="11">
        <v>37</v>
      </c>
      <c r="C39" s="7" t="s">
        <v>51</v>
      </c>
      <c r="D39" s="35">
        <f t="shared" si="0"/>
        <v>70326</v>
      </c>
      <c r="E39" s="35"/>
      <c r="F39" s="35"/>
      <c r="G39" s="35">
        <v>0</v>
      </c>
      <c r="H39" s="35">
        <v>11</v>
      </c>
      <c r="I39" s="35">
        <v>46</v>
      </c>
      <c r="J39" s="35">
        <v>424</v>
      </c>
      <c r="K39" s="35">
        <v>30878</v>
      </c>
      <c r="L39" s="35">
        <v>28902</v>
      </c>
      <c r="M39" s="35">
        <v>10065</v>
      </c>
    </row>
    <row r="40" spans="2:13" ht="15.6" x14ac:dyDescent="0.3">
      <c r="B40" s="11">
        <v>38</v>
      </c>
      <c r="C40" s="7" t="s">
        <v>53</v>
      </c>
      <c r="D40" s="35">
        <f t="shared" si="0"/>
        <v>0</v>
      </c>
      <c r="E40" s="35"/>
      <c r="F40" s="35"/>
      <c r="G40" s="35">
        <v>0</v>
      </c>
      <c r="H40" s="35">
        <v>0</v>
      </c>
      <c r="I40" s="35">
        <v>0</v>
      </c>
      <c r="J40" s="35">
        <v>0</v>
      </c>
      <c r="K40" s="35">
        <v>0</v>
      </c>
      <c r="L40" s="35">
        <v>0</v>
      </c>
      <c r="M40" s="35">
        <v>0</v>
      </c>
    </row>
    <row r="41" spans="2:13" ht="31.2" x14ac:dyDescent="0.3">
      <c r="B41" s="11">
        <v>39</v>
      </c>
      <c r="C41" s="7" t="s">
        <v>56</v>
      </c>
      <c r="D41" s="35">
        <f t="shared" si="0"/>
        <v>10</v>
      </c>
      <c r="E41" s="35"/>
      <c r="F41" s="35"/>
      <c r="G41" s="35"/>
      <c r="H41" s="35">
        <v>0</v>
      </c>
      <c r="I41" s="35">
        <v>0</v>
      </c>
      <c r="J41" s="35">
        <v>0</v>
      </c>
      <c r="K41" s="35">
        <v>10</v>
      </c>
      <c r="L41" s="35">
        <v>0</v>
      </c>
      <c r="M41" s="35">
        <v>0</v>
      </c>
    </row>
    <row r="42" spans="2:13" ht="15.6" x14ac:dyDescent="0.3">
      <c r="B42" s="11">
        <v>40</v>
      </c>
      <c r="C42" s="7" t="s">
        <v>57</v>
      </c>
      <c r="D42" s="35">
        <f t="shared" si="0"/>
        <v>0</v>
      </c>
      <c r="E42" s="35"/>
      <c r="F42" s="35"/>
      <c r="G42" s="35"/>
      <c r="H42" s="35">
        <v>0</v>
      </c>
      <c r="I42" s="35">
        <v>0</v>
      </c>
      <c r="J42" s="35">
        <v>0</v>
      </c>
      <c r="K42" s="35">
        <v>0</v>
      </c>
      <c r="L42" s="35">
        <v>0</v>
      </c>
      <c r="M42" s="35">
        <v>0</v>
      </c>
    </row>
    <row r="43" spans="2:13" ht="31.2" x14ac:dyDescent="0.3">
      <c r="B43" s="11">
        <v>41</v>
      </c>
      <c r="C43" s="7" t="s">
        <v>60</v>
      </c>
      <c r="D43" s="35">
        <f t="shared" si="0"/>
        <v>0</v>
      </c>
      <c r="E43" s="35"/>
      <c r="F43" s="35"/>
      <c r="G43" s="35"/>
      <c r="H43" s="35"/>
      <c r="I43" s="35">
        <v>0</v>
      </c>
      <c r="J43" s="35">
        <v>0</v>
      </c>
      <c r="K43" s="35">
        <v>0</v>
      </c>
      <c r="L43" s="35">
        <v>0</v>
      </c>
      <c r="M43" s="35">
        <v>0</v>
      </c>
    </row>
    <row r="44" spans="2:13" ht="31.2" x14ac:dyDescent="0.3">
      <c r="B44" s="11">
        <v>42</v>
      </c>
      <c r="C44" s="7" t="s">
        <v>63</v>
      </c>
      <c r="D44" s="35">
        <f t="shared" si="0"/>
        <v>0</v>
      </c>
      <c r="E44" s="35"/>
      <c r="F44" s="35"/>
      <c r="G44" s="35"/>
      <c r="H44" s="35"/>
      <c r="I44" s="35"/>
      <c r="J44" s="35">
        <v>0</v>
      </c>
      <c r="K44" s="35">
        <v>0</v>
      </c>
      <c r="L44" s="35">
        <v>0</v>
      </c>
      <c r="M44" s="35">
        <v>0</v>
      </c>
    </row>
    <row r="45" spans="2:13" ht="15.6" x14ac:dyDescent="0.3">
      <c r="B45" s="11">
        <v>43</v>
      </c>
      <c r="C45" s="7" t="s">
        <v>64</v>
      </c>
      <c r="D45" s="35">
        <f t="shared" si="0"/>
        <v>0</v>
      </c>
      <c r="E45" s="35"/>
      <c r="F45" s="35"/>
      <c r="G45" s="35"/>
      <c r="H45" s="35"/>
      <c r="I45" s="35"/>
      <c r="J45" s="35">
        <v>0</v>
      </c>
      <c r="K45" s="35">
        <v>0</v>
      </c>
      <c r="L45" s="35">
        <v>0</v>
      </c>
      <c r="M45" s="35">
        <v>0</v>
      </c>
    </row>
    <row r="46" spans="2:13" ht="31.2" x14ac:dyDescent="0.3">
      <c r="B46" s="11">
        <v>44</v>
      </c>
      <c r="C46" s="7" t="s">
        <v>75</v>
      </c>
      <c r="D46" s="35">
        <f t="shared" si="0"/>
        <v>0</v>
      </c>
      <c r="E46" s="35"/>
      <c r="F46" s="35"/>
      <c r="G46" s="35"/>
      <c r="H46" s="35"/>
      <c r="I46" s="35"/>
      <c r="J46" s="35"/>
      <c r="K46" s="35">
        <v>0</v>
      </c>
      <c r="L46" s="35">
        <v>0</v>
      </c>
      <c r="M46" s="35">
        <v>0</v>
      </c>
    </row>
    <row r="47" spans="2:13" ht="31.2" x14ac:dyDescent="0.3">
      <c r="B47" s="11">
        <v>45</v>
      </c>
      <c r="C47" s="7" t="s">
        <v>76</v>
      </c>
      <c r="D47" s="35">
        <f t="shared" si="0"/>
        <v>0</v>
      </c>
      <c r="E47" s="35"/>
      <c r="F47" s="35"/>
      <c r="G47" s="35"/>
      <c r="H47" s="35"/>
      <c r="I47" s="35"/>
      <c r="J47" s="35"/>
      <c r="K47" s="35">
        <v>0</v>
      </c>
      <c r="L47" s="35">
        <v>0</v>
      </c>
      <c r="M47" s="35">
        <v>0</v>
      </c>
    </row>
    <row r="48" spans="2:13" ht="15.6" x14ac:dyDescent="0.3">
      <c r="B48" s="11">
        <v>46</v>
      </c>
      <c r="C48" s="7" t="s">
        <v>89</v>
      </c>
      <c r="D48" s="35">
        <f t="shared" si="0"/>
        <v>0</v>
      </c>
      <c r="E48" s="35"/>
      <c r="F48" s="35"/>
      <c r="G48" s="35"/>
      <c r="H48" s="35"/>
      <c r="I48" s="35"/>
      <c r="J48" s="35"/>
      <c r="K48" s="35"/>
      <c r="L48" s="35">
        <v>0</v>
      </c>
      <c r="M48" s="35">
        <f t="array" ref="M48">'Реестр свод'!M50:M98</f>
        <v>0</v>
      </c>
    </row>
    <row r="49" spans="3:13" ht="15.6" x14ac:dyDescent="0.3">
      <c r="C49" s="34" t="s">
        <v>88</v>
      </c>
      <c r="D49" s="35">
        <f t="shared" si="0"/>
        <v>526891</v>
      </c>
      <c r="E49" s="35">
        <f t="shared" ref="E49:M49" si="1">SUM(E3:E48)</f>
        <v>5156</v>
      </c>
      <c r="F49" s="35">
        <f t="shared" si="1"/>
        <v>19306</v>
      </c>
      <c r="G49" s="35">
        <f t="shared" si="1"/>
        <v>35490</v>
      </c>
      <c r="H49" s="35">
        <f t="shared" si="1"/>
        <v>34030</v>
      </c>
      <c r="I49" s="35">
        <f t="shared" si="1"/>
        <v>42414</v>
      </c>
      <c r="J49" s="35">
        <f t="shared" si="1"/>
        <v>53587</v>
      </c>
      <c r="K49" s="35">
        <f t="shared" si="1"/>
        <v>169062</v>
      </c>
      <c r="L49" s="35">
        <v>131649</v>
      </c>
      <c r="M49" s="35">
        <f t="shared" si="1"/>
        <v>36197</v>
      </c>
    </row>
    <row r="50" spans="3:13" x14ac:dyDescent="0.3">
      <c r="E50" s="27"/>
      <c r="F50" s="27"/>
      <c r="G50" s="27"/>
      <c r="H50" s="27"/>
      <c r="I50" s="27"/>
      <c r="J50" s="27"/>
      <c r="K50" s="27"/>
      <c r="L50" s="27"/>
    </row>
    <row r="53" spans="3:13" x14ac:dyDescent="0.3">
      <c r="J53" s="27"/>
    </row>
  </sheetData>
  <phoneticPr fontId="12" type="noConversion"/>
  <conditionalFormatting sqref="D3:M48">
    <cfRule type="cellIs" dxfId="0" priority="1" operator="equal">
      <formula>0</formula>
    </cfRule>
    <cfRule type="cellIs" priority="3" operator="equal">
      <formula>0</formula>
    </cfRule>
    <cfRule type="colorScale" priority="4">
      <colorScale>
        <cfvo type="num" val="0"/>
        <cfvo type="num" val="0"/>
        <color theme="0" tint="-4.9989318521683403E-2"/>
        <color theme="0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4D5CA7C6B8AA46AE14B7C66F1329C7" ma:contentTypeVersion="14" ma:contentTypeDescription="Создание документа." ma:contentTypeScope="" ma:versionID="006283df49752ddea2992b8ba4ed57ac">
  <xsd:schema xmlns:xsd="http://www.w3.org/2001/XMLSchema" xmlns:xs="http://www.w3.org/2001/XMLSchema" xmlns:p="http://schemas.microsoft.com/office/2006/metadata/properties" xmlns:ns3="ffec677f-ed50-41b1-b85b-8f408c654883" xmlns:ns4="baa02e11-a0ad-4141-97ec-d72f55b2ff9e" targetNamespace="http://schemas.microsoft.com/office/2006/metadata/properties" ma:root="true" ma:fieldsID="14631bb62a9538e983cd98f209591752" ns3:_="" ns4:_="">
    <xsd:import namespace="ffec677f-ed50-41b1-b85b-8f408c654883"/>
    <xsd:import namespace="baa02e11-a0ad-4141-97ec-d72f55b2ff9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_activity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c677f-ed50-41b1-b85b-8f408c6548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2e11-a0ad-4141-97ec-d72f55b2ff9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fec677f-ed50-41b1-b85b-8f408c65488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C8B21-B8BA-4EF7-9A6B-49B4B8EE8E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ec677f-ed50-41b1-b85b-8f408c654883"/>
    <ds:schemaRef ds:uri="baa02e11-a0ad-4141-97ec-d72f55b2ff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149BAB-F19E-4691-8C9C-B1201AFA0A7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ec677f-ed50-41b1-b85b-8f408c654883"/>
    <ds:schemaRef ds:uri="http://purl.org/dc/elements/1.1/"/>
    <ds:schemaRef ds:uri="http://schemas.microsoft.com/office/2006/metadata/properties"/>
    <ds:schemaRef ds:uri="http://purl.org/dc/terms/"/>
    <ds:schemaRef ds:uri="baa02e11-a0ad-4141-97ec-d72f55b2ff9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4929B4-A8B4-44A0-8334-706DE1EA08C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Реестр свод</vt:lpstr>
      <vt:lpstr>Посещаемость</vt:lpstr>
      <vt:lpstr>Динамика</vt:lpstr>
      <vt:lpstr>Ежемесячная</vt:lpstr>
      <vt:lpstr>По годам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Лушников Сергей Александрович</dc:creator>
  <cp:lastModifiedBy>Феклисов Владимир Игоревич</cp:lastModifiedBy>
  <cp:lastPrinted>2022-07-29T12:06:05Z</cp:lastPrinted>
  <dcterms:created xsi:type="dcterms:W3CDTF">2014-10-14T07:21:11Z</dcterms:created>
  <dcterms:modified xsi:type="dcterms:W3CDTF">2025-04-18T13:26:50Z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0x010100724D5CA7C6B8AA46AE14B7C66F1329C7</vt:lpwstr>
  </property>
</Properties>
</file>